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Akce2020\mš bludovice\rozpočet\"/>
    </mc:Choice>
  </mc:AlternateContent>
  <bookViews>
    <workbookView xWindow="0" yWindow="0" windowWidth="0" windowHeight="0"/>
  </bookViews>
  <sheets>
    <sheet name="Rekapitulace stavby" sheetId="1" r:id="rId1"/>
    <sheet name="00 - VRN" sheetId="2" r:id="rId2"/>
    <sheet name="01 - Stavební část objektu" sheetId="3" r:id="rId3"/>
    <sheet name="01 ZTI - ZTI budova" sheetId="4" r:id="rId4"/>
    <sheet name="02 - Komunikace a terénní..." sheetId="5" r:id="rId5"/>
    <sheet name="03 - přípojka vody" sheetId="6" r:id="rId6"/>
    <sheet name="04 - dešťová a splašková ..." sheetId="7" r:id="rId7"/>
    <sheet name="05 - Bourací práce" sheetId="8" r:id="rId8"/>
    <sheet name="Seznam figur" sheetId="9" r:id="rId9"/>
    <sheet name="Pokyny pro vyplnění" sheetId="10" r:id="rId10"/>
  </sheets>
  <definedNames>
    <definedName name="_xlnm.Print_Area" localSheetId="0">'Rekapitulace stavby'!$D$4:$AO$36,'Rekapitulace stavby'!$C$42:$AQ$62</definedName>
    <definedName name="_xlnm.Print_Titles" localSheetId="0">'Rekapitulace stavby'!$52:$52</definedName>
    <definedName name="_xlnm._FilterDatabase" localSheetId="1" hidden="1">'00 - VRN'!$C$83:$K$113</definedName>
    <definedName name="_xlnm.Print_Area" localSheetId="1">'00 - VRN'!$C$4:$J$39,'00 - VRN'!$C$45:$J$65,'00 - VRN'!$C$71:$K$113</definedName>
    <definedName name="_xlnm.Print_Titles" localSheetId="1">'00 - VRN'!$83:$83</definedName>
    <definedName name="_xlnm._FilterDatabase" localSheetId="2" hidden="1">'01 - Stavební část objektu'!$C$110:$K$951</definedName>
    <definedName name="_xlnm.Print_Area" localSheetId="2">'01 - Stavební část objektu'!$C$4:$J$39,'01 - Stavební část objektu'!$C$45:$J$92,'01 - Stavební část objektu'!$C$98:$K$951</definedName>
    <definedName name="_xlnm.Print_Titles" localSheetId="2">'01 - Stavební část objektu'!$110:$110</definedName>
    <definedName name="_xlnm._FilterDatabase" localSheetId="3" hidden="1">'01 ZTI - ZTI budova'!$C$91:$K$305</definedName>
    <definedName name="_xlnm.Print_Area" localSheetId="3">'01 ZTI - ZTI budova'!$C$4:$J$39,'01 ZTI - ZTI budova'!$C$45:$J$73,'01 ZTI - ZTI budova'!$C$79:$K$305</definedName>
    <definedName name="_xlnm.Print_Titles" localSheetId="3">'01 ZTI - ZTI budova'!$91:$91</definedName>
    <definedName name="_xlnm._FilterDatabase" localSheetId="4" hidden="1">'02 - Komunikace a terénní...'!$C$88:$K$230</definedName>
    <definedName name="_xlnm.Print_Area" localSheetId="4">'02 - Komunikace a terénní...'!$C$4:$J$39,'02 - Komunikace a terénní...'!$C$45:$J$70,'02 - Komunikace a terénní...'!$C$76:$K$230</definedName>
    <definedName name="_xlnm.Print_Titles" localSheetId="4">'02 - Komunikace a terénní...'!$88:$88</definedName>
    <definedName name="_xlnm._FilterDatabase" localSheetId="5" hidden="1">'03 - přípojka vody'!$C$86:$K$176</definedName>
    <definedName name="_xlnm.Print_Area" localSheetId="5">'03 - přípojka vody'!$C$4:$J$39,'03 - přípojka vody'!$C$45:$J$68,'03 - přípojka vody'!$C$74:$K$176</definedName>
    <definedName name="_xlnm.Print_Titles" localSheetId="5">'03 - přípojka vody'!$86:$86</definedName>
    <definedName name="_xlnm._FilterDatabase" localSheetId="6" hidden="1">'04 - dešťová a splašková ...'!$C$91:$K$258</definedName>
    <definedName name="_xlnm.Print_Area" localSheetId="6">'04 - dešťová a splašková ...'!$C$4:$J$39,'04 - dešťová a splašková ...'!$C$45:$J$73,'04 - dešťová a splašková ...'!$C$79:$K$258</definedName>
    <definedName name="_xlnm.Print_Titles" localSheetId="6">'04 - dešťová a splašková ...'!$91:$91</definedName>
    <definedName name="_xlnm._FilterDatabase" localSheetId="7" hidden="1">'05 - Bourací práce'!$C$86:$K$215</definedName>
    <definedName name="_xlnm.Print_Area" localSheetId="7">'05 - Bourací práce'!$C$4:$J$39,'05 - Bourací práce'!$C$45:$J$68,'05 - Bourací práce'!$C$74:$K$215</definedName>
    <definedName name="_xlnm.Print_Titles" localSheetId="7">'05 - Bourací práce'!$86:$86</definedName>
    <definedName name="_xlnm.Print_Area" localSheetId="8">'Seznam figur'!$C$4:$G$22</definedName>
    <definedName name="_xlnm.Print_Titles" localSheetId="8">'Seznam figur'!$9:$9</definedName>
    <definedName name="_xlnm.Print_Area" localSheetId="9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9" l="1" r="D7"/>
  <c i="8" r="J37"/>
  <c r="J36"/>
  <c i="1" r="AY61"/>
  <c i="8" r="J35"/>
  <c i="1" r="AX61"/>
  <c i="8" r="BI214"/>
  <c r="BH214"/>
  <c r="BG214"/>
  <c r="BF214"/>
  <c r="T214"/>
  <c r="R214"/>
  <c r="P214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8"/>
  <c r="BH208"/>
  <c r="BG208"/>
  <c r="BF208"/>
  <c r="T208"/>
  <c r="R208"/>
  <c r="P208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8"/>
  <c r="BH198"/>
  <c r="BG198"/>
  <c r="BF198"/>
  <c r="T198"/>
  <c r="T197"/>
  <c r="R198"/>
  <c r="R197"/>
  <c r="P198"/>
  <c r="P197"/>
  <c r="BI194"/>
  <c r="BH194"/>
  <c r="BG194"/>
  <c r="BF194"/>
  <c r="T194"/>
  <c r="R194"/>
  <c r="P194"/>
  <c r="BI191"/>
  <c r="BH191"/>
  <c r="BG191"/>
  <c r="BF191"/>
  <c r="T191"/>
  <c r="R191"/>
  <c r="P191"/>
  <c r="BI189"/>
  <c r="BH189"/>
  <c r="BG189"/>
  <c r="BF189"/>
  <c r="T189"/>
  <c r="R189"/>
  <c r="P189"/>
  <c r="BI188"/>
  <c r="BH188"/>
  <c r="BG188"/>
  <c r="BF188"/>
  <c r="T188"/>
  <c r="R188"/>
  <c r="P188"/>
  <c r="BI186"/>
  <c r="BH186"/>
  <c r="BG186"/>
  <c r="BF186"/>
  <c r="T186"/>
  <c r="T185"/>
  <c r="R186"/>
  <c r="R185"/>
  <c r="P186"/>
  <c r="P185"/>
  <c r="BI183"/>
  <c r="BH183"/>
  <c r="BG183"/>
  <c r="BF183"/>
  <c r="T183"/>
  <c r="R183"/>
  <c r="P183"/>
  <c r="BI181"/>
  <c r="BH181"/>
  <c r="BG181"/>
  <c r="BF181"/>
  <c r="T181"/>
  <c r="R181"/>
  <c r="P181"/>
  <c r="BI178"/>
  <c r="BH178"/>
  <c r="BG178"/>
  <c r="BF178"/>
  <c r="T178"/>
  <c r="R178"/>
  <c r="P178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8"/>
  <c r="BH168"/>
  <c r="BG168"/>
  <c r="BF168"/>
  <c r="T168"/>
  <c r="R168"/>
  <c r="P168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BI121"/>
  <c r="BH121"/>
  <c r="BG121"/>
  <c r="BF121"/>
  <c r="T121"/>
  <c r="R121"/>
  <c r="P121"/>
  <c r="BI118"/>
  <c r="BH118"/>
  <c r="BG118"/>
  <c r="BF118"/>
  <c r="T118"/>
  <c r="R118"/>
  <c r="P118"/>
  <c r="BI115"/>
  <c r="BH115"/>
  <c r="BG115"/>
  <c r="BF115"/>
  <c r="T115"/>
  <c r="R115"/>
  <c r="P115"/>
  <c r="BI112"/>
  <c r="BH112"/>
  <c r="BG112"/>
  <c r="BF112"/>
  <c r="T112"/>
  <c r="R112"/>
  <c r="P112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90"/>
  <c r="BH90"/>
  <c r="BG90"/>
  <c r="BF90"/>
  <c r="T90"/>
  <c r="R90"/>
  <c r="P90"/>
  <c r="J84"/>
  <c r="J83"/>
  <c r="F83"/>
  <c r="F81"/>
  <c r="E79"/>
  <c r="J55"/>
  <c r="J54"/>
  <c r="F54"/>
  <c r="F52"/>
  <c r="E50"/>
  <c r="J18"/>
  <c r="E18"/>
  <c r="F84"/>
  <c r="J17"/>
  <c r="J12"/>
  <c r="J52"/>
  <c r="E7"/>
  <c r="E48"/>
  <c i="7" r="J37"/>
  <c r="J36"/>
  <c i="1" r="AY60"/>
  <c i="7" r="J35"/>
  <c i="1" r="AX60"/>
  <c i="7" r="BI257"/>
  <c r="BH257"/>
  <c r="BG257"/>
  <c r="BF257"/>
  <c r="T257"/>
  <c r="R257"/>
  <c r="P257"/>
  <c r="BI255"/>
  <c r="BH255"/>
  <c r="BG255"/>
  <c r="BF255"/>
  <c r="T255"/>
  <c r="R255"/>
  <c r="P255"/>
  <c r="BI252"/>
  <c r="BH252"/>
  <c r="BG252"/>
  <c r="BF252"/>
  <c r="T252"/>
  <c r="R252"/>
  <c r="P252"/>
  <c r="BI249"/>
  <c r="BH249"/>
  <c r="BG249"/>
  <c r="BF249"/>
  <c r="T249"/>
  <c r="R249"/>
  <c r="P249"/>
  <c r="BI246"/>
  <c r="BH246"/>
  <c r="BG246"/>
  <c r="BF246"/>
  <c r="T246"/>
  <c r="R246"/>
  <c r="P246"/>
  <c r="BI241"/>
  <c r="BH241"/>
  <c r="BG241"/>
  <c r="BF241"/>
  <c r="T241"/>
  <c r="T240"/>
  <c r="R241"/>
  <c r="R240"/>
  <c r="P241"/>
  <c r="P240"/>
  <c r="BI238"/>
  <c r="BH238"/>
  <c r="BG238"/>
  <c r="BF238"/>
  <c r="T238"/>
  <c r="R238"/>
  <c r="P238"/>
  <c r="BI234"/>
  <c r="BH234"/>
  <c r="BG234"/>
  <c r="BF234"/>
  <c r="T234"/>
  <c r="R234"/>
  <c r="P234"/>
  <c r="BI232"/>
  <c r="BH232"/>
  <c r="BG232"/>
  <c r="BF232"/>
  <c r="T232"/>
  <c r="R232"/>
  <c r="P232"/>
  <c r="BI228"/>
  <c r="BH228"/>
  <c r="BG228"/>
  <c r="BF228"/>
  <c r="T228"/>
  <c r="R228"/>
  <c r="P228"/>
  <c r="BI222"/>
  <c r="BH222"/>
  <c r="BG222"/>
  <c r="BF222"/>
  <c r="T222"/>
  <c r="R222"/>
  <c r="P222"/>
  <c r="BI219"/>
  <c r="BH219"/>
  <c r="BG219"/>
  <c r="BF219"/>
  <c r="T219"/>
  <c r="R219"/>
  <c r="P219"/>
  <c r="BI218"/>
  <c r="BH218"/>
  <c r="BG218"/>
  <c r="BF218"/>
  <c r="T218"/>
  <c r="R218"/>
  <c r="P218"/>
  <c r="BI216"/>
  <c r="BH216"/>
  <c r="BG216"/>
  <c r="BF216"/>
  <c r="T216"/>
  <c r="R216"/>
  <c r="P216"/>
  <c r="BI213"/>
  <c r="BH213"/>
  <c r="BG213"/>
  <c r="BF213"/>
  <c r="T213"/>
  <c r="R213"/>
  <c r="P213"/>
  <c r="BI210"/>
  <c r="BH210"/>
  <c r="BG210"/>
  <c r="BF210"/>
  <c r="T210"/>
  <c r="R210"/>
  <c r="P210"/>
  <c r="BI209"/>
  <c r="BH209"/>
  <c r="BG209"/>
  <c r="BF209"/>
  <c r="T209"/>
  <c r="R209"/>
  <c r="P209"/>
  <c r="BI207"/>
  <c r="BH207"/>
  <c r="BG207"/>
  <c r="BF207"/>
  <c r="T207"/>
  <c r="R207"/>
  <c r="P207"/>
  <c r="BI206"/>
  <c r="BH206"/>
  <c r="BG206"/>
  <c r="BF206"/>
  <c r="T206"/>
  <c r="R206"/>
  <c r="P206"/>
  <c r="BI202"/>
  <c r="BH202"/>
  <c r="BG202"/>
  <c r="BF202"/>
  <c r="T202"/>
  <c r="R202"/>
  <c r="P202"/>
  <c r="BI199"/>
  <c r="BH199"/>
  <c r="BG199"/>
  <c r="BF199"/>
  <c r="T199"/>
  <c r="R199"/>
  <c r="P199"/>
  <c r="BI197"/>
  <c r="BH197"/>
  <c r="BG197"/>
  <c r="BF197"/>
  <c r="T197"/>
  <c r="R197"/>
  <c r="P197"/>
  <c r="BI194"/>
  <c r="BH194"/>
  <c r="BG194"/>
  <c r="BF194"/>
  <c r="T194"/>
  <c r="R194"/>
  <c r="P194"/>
  <c r="BI192"/>
  <c r="BH192"/>
  <c r="BG192"/>
  <c r="BF192"/>
  <c r="T192"/>
  <c r="R192"/>
  <c r="P192"/>
  <c r="BI186"/>
  <c r="BH186"/>
  <c r="BG186"/>
  <c r="BF186"/>
  <c r="T186"/>
  <c r="R186"/>
  <c r="P186"/>
  <c r="BI181"/>
  <c r="BH181"/>
  <c r="BG181"/>
  <c r="BF181"/>
  <c r="T181"/>
  <c r="T174"/>
  <c r="R181"/>
  <c r="R174"/>
  <c r="P181"/>
  <c r="P174"/>
  <c r="BI175"/>
  <c r="BH175"/>
  <c r="BG175"/>
  <c r="BF175"/>
  <c r="T175"/>
  <c r="R175"/>
  <c r="P175"/>
  <c r="BI171"/>
  <c r="BH171"/>
  <c r="BG171"/>
  <c r="BF171"/>
  <c r="T171"/>
  <c r="R171"/>
  <c r="P171"/>
  <c r="BI167"/>
  <c r="BH167"/>
  <c r="BG167"/>
  <c r="BF167"/>
  <c r="T167"/>
  <c r="R167"/>
  <c r="P167"/>
  <c r="BI166"/>
  <c r="BH166"/>
  <c r="BG166"/>
  <c r="BF166"/>
  <c r="T166"/>
  <c r="R166"/>
  <c r="P166"/>
  <c r="BI164"/>
  <c r="BH164"/>
  <c r="BG164"/>
  <c r="BF164"/>
  <c r="T164"/>
  <c r="R164"/>
  <c r="P164"/>
  <c r="BI160"/>
  <c r="BH160"/>
  <c r="BG160"/>
  <c r="BF160"/>
  <c r="T160"/>
  <c r="R160"/>
  <c r="P160"/>
  <c r="BI156"/>
  <c r="BH156"/>
  <c r="BG156"/>
  <c r="BF156"/>
  <c r="T156"/>
  <c r="R156"/>
  <c r="P156"/>
  <c r="BI147"/>
  <c r="BH147"/>
  <c r="BG147"/>
  <c r="BF147"/>
  <c r="T147"/>
  <c r="R147"/>
  <c r="P147"/>
  <c r="BI145"/>
  <c r="BH145"/>
  <c r="BG145"/>
  <c r="BF145"/>
  <c r="T145"/>
  <c r="R145"/>
  <c r="P145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3"/>
  <c r="BH113"/>
  <c r="BG113"/>
  <c r="BF113"/>
  <c r="T113"/>
  <c r="R113"/>
  <c r="P113"/>
  <c r="BI107"/>
  <c r="BH107"/>
  <c r="BG107"/>
  <c r="BF107"/>
  <c r="T107"/>
  <c r="R107"/>
  <c r="P107"/>
  <c r="BI102"/>
  <c r="BH102"/>
  <c r="BG102"/>
  <c r="BF102"/>
  <c r="T102"/>
  <c r="R102"/>
  <c r="P102"/>
  <c r="BI96"/>
  <c r="BH96"/>
  <c r="BG96"/>
  <c r="BF96"/>
  <c r="T96"/>
  <c r="R96"/>
  <c r="P96"/>
  <c r="BI94"/>
  <c r="BH94"/>
  <c r="BG94"/>
  <c r="BF94"/>
  <c r="T94"/>
  <c r="R94"/>
  <c r="P94"/>
  <c r="J89"/>
  <c r="J88"/>
  <c r="F88"/>
  <c r="F86"/>
  <c r="E84"/>
  <c r="J55"/>
  <c r="J54"/>
  <c r="F54"/>
  <c r="F52"/>
  <c r="E50"/>
  <c r="J18"/>
  <c r="E18"/>
  <c r="F55"/>
  <c r="J17"/>
  <c r="J12"/>
  <c r="J86"/>
  <c r="E7"/>
  <c r="E82"/>
  <c i="6" r="J37"/>
  <c r="J36"/>
  <c i="1" r="AY59"/>
  <c i="6" r="J35"/>
  <c i="1" r="AX59"/>
  <c i="6" r="BI175"/>
  <c r="BH175"/>
  <c r="BG175"/>
  <c r="BF175"/>
  <c r="T175"/>
  <c r="R175"/>
  <c r="P175"/>
  <c r="BI172"/>
  <c r="BH172"/>
  <c r="BG172"/>
  <c r="BF172"/>
  <c r="T172"/>
  <c r="R172"/>
  <c r="P172"/>
  <c r="BI168"/>
  <c r="BH168"/>
  <c r="BG168"/>
  <c r="BF168"/>
  <c r="T168"/>
  <c r="R168"/>
  <c r="P168"/>
  <c r="BI164"/>
  <c r="BH164"/>
  <c r="BG164"/>
  <c r="BF164"/>
  <c r="T164"/>
  <c r="R164"/>
  <c r="P164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5"/>
  <c r="BH155"/>
  <c r="BG155"/>
  <c r="BF155"/>
  <c r="T155"/>
  <c r="R155"/>
  <c r="P155"/>
  <c r="BI151"/>
  <c r="BH151"/>
  <c r="BG151"/>
  <c r="BF151"/>
  <c r="T151"/>
  <c r="R151"/>
  <c r="P151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BI119"/>
  <c r="BH119"/>
  <c r="BG119"/>
  <c r="BF119"/>
  <c r="T119"/>
  <c r="R119"/>
  <c r="P119"/>
  <c r="BI118"/>
  <c r="BH118"/>
  <c r="BG118"/>
  <c r="BF118"/>
  <c r="T118"/>
  <c r="R118"/>
  <c r="P118"/>
  <c r="BI116"/>
  <c r="BH116"/>
  <c r="BG116"/>
  <c r="BF116"/>
  <c r="T116"/>
  <c r="R116"/>
  <c r="P116"/>
  <c r="BI115"/>
  <c r="BH115"/>
  <c r="BG115"/>
  <c r="BF115"/>
  <c r="T115"/>
  <c r="R115"/>
  <c r="P115"/>
  <c r="BI113"/>
  <c r="BH113"/>
  <c r="BG113"/>
  <c r="BF113"/>
  <c r="T113"/>
  <c r="R113"/>
  <c r="P113"/>
  <c r="BI110"/>
  <c r="BH110"/>
  <c r="BG110"/>
  <c r="BF110"/>
  <c r="T110"/>
  <c r="R110"/>
  <c r="P110"/>
  <c r="BI106"/>
  <c r="BH106"/>
  <c r="BG106"/>
  <c r="BF106"/>
  <c r="T106"/>
  <c r="R106"/>
  <c r="P106"/>
  <c r="BI103"/>
  <c r="BH103"/>
  <c r="BG103"/>
  <c r="BF103"/>
  <c r="T103"/>
  <c r="R103"/>
  <c r="P103"/>
  <c r="BI99"/>
  <c r="BH99"/>
  <c r="BG99"/>
  <c r="BF99"/>
  <c r="T99"/>
  <c r="R99"/>
  <c r="P99"/>
  <c r="BI97"/>
  <c r="BH97"/>
  <c r="BG97"/>
  <c r="BF97"/>
  <c r="T97"/>
  <c r="R97"/>
  <c r="P97"/>
  <c r="BI93"/>
  <c r="BH93"/>
  <c r="BG93"/>
  <c r="BF93"/>
  <c r="T93"/>
  <c r="R93"/>
  <c r="P93"/>
  <c r="BI89"/>
  <c r="BH89"/>
  <c r="BG89"/>
  <c r="BF89"/>
  <c r="T89"/>
  <c r="R89"/>
  <c r="P89"/>
  <c r="J84"/>
  <c r="J83"/>
  <c r="F83"/>
  <c r="F81"/>
  <c r="E79"/>
  <c r="J55"/>
  <c r="J54"/>
  <c r="F54"/>
  <c r="F52"/>
  <c r="E50"/>
  <c r="J18"/>
  <c r="E18"/>
  <c r="F84"/>
  <c r="J17"/>
  <c r="J12"/>
  <c r="J81"/>
  <c r="E7"/>
  <c r="E48"/>
  <c i="5" r="J37"/>
  <c r="J36"/>
  <c i="1" r="AY58"/>
  <c i="5" r="J35"/>
  <c i="1" r="AX58"/>
  <c i="5" r="BI227"/>
  <c r="BH227"/>
  <c r="BG227"/>
  <c r="BF227"/>
  <c r="T227"/>
  <c r="T226"/>
  <c r="R227"/>
  <c r="R226"/>
  <c r="P227"/>
  <c r="P226"/>
  <c r="BI223"/>
  <c r="BH223"/>
  <c r="BG223"/>
  <c r="BF223"/>
  <c r="T223"/>
  <c r="R223"/>
  <c r="P223"/>
  <c r="BI221"/>
  <c r="BH221"/>
  <c r="BG221"/>
  <c r="BF221"/>
  <c r="T221"/>
  <c r="R221"/>
  <c r="P221"/>
  <c r="BI217"/>
  <c r="BH217"/>
  <c r="BG217"/>
  <c r="BF217"/>
  <c r="T217"/>
  <c r="R217"/>
  <c r="P217"/>
  <c r="BI213"/>
  <c r="BH213"/>
  <c r="BG213"/>
  <c r="BF213"/>
  <c r="T213"/>
  <c r="R213"/>
  <c r="P213"/>
  <c r="BI210"/>
  <c r="BH210"/>
  <c r="BG210"/>
  <c r="BF210"/>
  <c r="T210"/>
  <c r="R210"/>
  <c r="P210"/>
  <c r="BI208"/>
  <c r="BH208"/>
  <c r="BG208"/>
  <c r="BF208"/>
  <c r="T208"/>
  <c r="R208"/>
  <c r="P208"/>
  <c r="BI205"/>
  <c r="BH205"/>
  <c r="BG205"/>
  <c r="BF205"/>
  <c r="T205"/>
  <c r="T204"/>
  <c r="R205"/>
  <c r="R204"/>
  <c r="P205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199"/>
  <c r="BH199"/>
  <c r="BG199"/>
  <c r="BF199"/>
  <c r="T199"/>
  <c r="R199"/>
  <c r="P199"/>
  <c r="BI196"/>
  <c r="BH196"/>
  <c r="BG196"/>
  <c r="BF196"/>
  <c r="T196"/>
  <c r="R196"/>
  <c r="P196"/>
  <c r="BI194"/>
  <c r="BH194"/>
  <c r="BG194"/>
  <c r="BF194"/>
  <c r="T194"/>
  <c r="R194"/>
  <c r="P194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4"/>
  <c r="BH184"/>
  <c r="BG184"/>
  <c r="BF184"/>
  <c r="T184"/>
  <c r="R184"/>
  <c r="P184"/>
  <c r="BI183"/>
  <c r="BH183"/>
  <c r="BG183"/>
  <c r="BF183"/>
  <c r="T183"/>
  <c r="R183"/>
  <c r="P183"/>
  <c r="BI181"/>
  <c r="BH181"/>
  <c r="BG181"/>
  <c r="BF181"/>
  <c r="T181"/>
  <c r="R181"/>
  <c r="P181"/>
  <c r="BI178"/>
  <c r="BH178"/>
  <c r="BG178"/>
  <c r="BF178"/>
  <c r="T178"/>
  <c r="R178"/>
  <c r="P178"/>
  <c r="BI174"/>
  <c r="BH174"/>
  <c r="BG174"/>
  <c r="BF174"/>
  <c r="T174"/>
  <c r="R174"/>
  <c r="P174"/>
  <c r="BI171"/>
  <c r="BH171"/>
  <c r="BG171"/>
  <c r="BF171"/>
  <c r="T171"/>
  <c r="R171"/>
  <c r="P171"/>
  <c r="BI169"/>
  <c r="BH169"/>
  <c r="BG169"/>
  <c r="BF169"/>
  <c r="T169"/>
  <c r="R169"/>
  <c r="P169"/>
  <c r="BI166"/>
  <c r="BH166"/>
  <c r="BG166"/>
  <c r="BF166"/>
  <c r="T166"/>
  <c r="R166"/>
  <c r="P166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49"/>
  <c r="BH149"/>
  <c r="BG149"/>
  <c r="BF149"/>
  <c r="T149"/>
  <c r="R149"/>
  <c r="P149"/>
  <c r="BI145"/>
  <c r="BH145"/>
  <c r="BG145"/>
  <c r="BF145"/>
  <c r="T145"/>
  <c r="R145"/>
  <c r="P145"/>
  <c r="BI142"/>
  <c r="BH142"/>
  <c r="BG142"/>
  <c r="BF142"/>
  <c r="T142"/>
  <c r="R142"/>
  <c r="P142"/>
  <c r="BI138"/>
  <c r="BH138"/>
  <c r="BG138"/>
  <c r="BF138"/>
  <c r="T138"/>
  <c r="R138"/>
  <c r="P138"/>
  <c r="BI135"/>
  <c r="BH135"/>
  <c r="BG135"/>
  <c r="BF135"/>
  <c r="T135"/>
  <c r="R135"/>
  <c r="P135"/>
  <c r="BI131"/>
  <c r="BH131"/>
  <c r="BG131"/>
  <c r="BF131"/>
  <c r="T131"/>
  <c r="R131"/>
  <c r="P131"/>
  <c r="BI128"/>
  <c r="BH128"/>
  <c r="BG128"/>
  <c r="BF128"/>
  <c r="T128"/>
  <c r="R128"/>
  <c r="P128"/>
  <c r="BI127"/>
  <c r="BH127"/>
  <c r="BG127"/>
  <c r="BF127"/>
  <c r="T127"/>
  <c r="R127"/>
  <c r="P127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6"/>
  <c r="BH116"/>
  <c r="BG116"/>
  <c r="BF116"/>
  <c r="T116"/>
  <c r="R116"/>
  <c r="P116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2"/>
  <c r="BH102"/>
  <c r="BG102"/>
  <c r="BF102"/>
  <c r="T102"/>
  <c r="R102"/>
  <c r="P102"/>
  <c r="BI99"/>
  <c r="BH99"/>
  <c r="BG99"/>
  <c r="BF99"/>
  <c r="T99"/>
  <c r="R99"/>
  <c r="P99"/>
  <c r="BI95"/>
  <c r="BH95"/>
  <c r="BG95"/>
  <c r="BF95"/>
  <c r="T95"/>
  <c r="R95"/>
  <c r="P95"/>
  <c r="BI92"/>
  <c r="BH92"/>
  <c r="BG92"/>
  <c r="BF92"/>
  <c r="T92"/>
  <c r="R92"/>
  <c r="P92"/>
  <c r="J86"/>
  <c r="J85"/>
  <c r="F85"/>
  <c r="F83"/>
  <c r="E81"/>
  <c r="J55"/>
  <c r="J54"/>
  <c r="F54"/>
  <c r="F52"/>
  <c r="E50"/>
  <c r="J18"/>
  <c r="E18"/>
  <c r="F86"/>
  <c r="J17"/>
  <c r="J12"/>
  <c r="J83"/>
  <c r="E7"/>
  <c r="E48"/>
  <c i="4" r="J37"/>
  <c r="J36"/>
  <c i="1" r="AY57"/>
  <c i="4" r="J35"/>
  <c i="1" r="AX57"/>
  <c i="4" r="BI304"/>
  <c r="BH304"/>
  <c r="BG304"/>
  <c r="BF304"/>
  <c r="T304"/>
  <c r="R304"/>
  <c r="P304"/>
  <c r="BI300"/>
  <c r="BH300"/>
  <c r="BG300"/>
  <c r="BF300"/>
  <c r="T300"/>
  <c r="R300"/>
  <c r="P300"/>
  <c r="BI296"/>
  <c r="BH296"/>
  <c r="BG296"/>
  <c r="BF296"/>
  <c r="T296"/>
  <c r="R296"/>
  <c r="P296"/>
  <c r="BI293"/>
  <c r="BH293"/>
  <c r="BG293"/>
  <c r="BF293"/>
  <c r="T293"/>
  <c r="R293"/>
  <c r="P293"/>
  <c r="BI290"/>
  <c r="BH290"/>
  <c r="BG290"/>
  <c r="BF290"/>
  <c r="T290"/>
  <c r="T289"/>
  <c r="R290"/>
  <c r="R289"/>
  <c r="P290"/>
  <c r="P289"/>
  <c r="BI288"/>
  <c r="BH288"/>
  <c r="BG288"/>
  <c r="BF288"/>
  <c r="T288"/>
  <c r="R288"/>
  <c r="P288"/>
  <c r="BI286"/>
  <c r="BH286"/>
  <c r="BG286"/>
  <c r="BF286"/>
  <c r="T286"/>
  <c r="R286"/>
  <c r="P286"/>
  <c r="BI285"/>
  <c r="BH285"/>
  <c r="BG285"/>
  <c r="BF285"/>
  <c r="T285"/>
  <c r="R285"/>
  <c r="P285"/>
  <c r="BI282"/>
  <c r="BH282"/>
  <c r="BG282"/>
  <c r="BF282"/>
  <c r="T282"/>
  <c r="R282"/>
  <c r="P282"/>
  <c r="BI279"/>
  <c r="BH279"/>
  <c r="BG279"/>
  <c r="BF279"/>
  <c r="T279"/>
  <c r="R279"/>
  <c r="P279"/>
  <c r="BI276"/>
  <c r="BH276"/>
  <c r="BG276"/>
  <c r="BF276"/>
  <c r="T276"/>
  <c r="R276"/>
  <c r="P276"/>
  <c r="BI273"/>
  <c r="BH273"/>
  <c r="BG273"/>
  <c r="BF273"/>
  <c r="T273"/>
  <c r="R273"/>
  <c r="P273"/>
  <c r="BI269"/>
  <c r="BH269"/>
  <c r="BG269"/>
  <c r="BF269"/>
  <c r="T269"/>
  <c r="R269"/>
  <c r="P269"/>
  <c r="BI266"/>
  <c r="BH266"/>
  <c r="BG266"/>
  <c r="BF266"/>
  <c r="T266"/>
  <c r="R266"/>
  <c r="P266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8"/>
  <c r="BH258"/>
  <c r="BG258"/>
  <c r="BF258"/>
  <c r="T258"/>
  <c r="R258"/>
  <c r="P258"/>
  <c r="BI255"/>
  <c r="BH255"/>
  <c r="BG255"/>
  <c r="BF255"/>
  <c r="T255"/>
  <c r="R255"/>
  <c r="P255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5"/>
  <c r="BH245"/>
  <c r="BG245"/>
  <c r="BF245"/>
  <c r="T245"/>
  <c r="R245"/>
  <c r="P245"/>
  <c r="BI242"/>
  <c r="BH242"/>
  <c r="BG242"/>
  <c r="BF242"/>
  <c r="T242"/>
  <c r="R242"/>
  <c r="P242"/>
  <c r="BI239"/>
  <c r="BH239"/>
  <c r="BG239"/>
  <c r="BF239"/>
  <c r="T239"/>
  <c r="R239"/>
  <c r="P239"/>
  <c r="BI236"/>
  <c r="BH236"/>
  <c r="BG236"/>
  <c r="BF236"/>
  <c r="T236"/>
  <c r="R236"/>
  <c r="P236"/>
  <c r="BI233"/>
  <c r="BH233"/>
  <c r="BG233"/>
  <c r="BF233"/>
  <c r="T233"/>
  <c r="R233"/>
  <c r="P233"/>
  <c r="BI229"/>
  <c r="BH229"/>
  <c r="BG229"/>
  <c r="BF229"/>
  <c r="T229"/>
  <c r="R229"/>
  <c r="P229"/>
  <c r="BI225"/>
  <c r="BH225"/>
  <c r="BG225"/>
  <c r="BF225"/>
  <c r="T225"/>
  <c r="R225"/>
  <c r="P225"/>
  <c r="BI222"/>
  <c r="BH222"/>
  <c r="BG222"/>
  <c r="BF222"/>
  <c r="T222"/>
  <c r="R222"/>
  <c r="P222"/>
  <c r="BI219"/>
  <c r="BH219"/>
  <c r="BG219"/>
  <c r="BF219"/>
  <c r="T219"/>
  <c r="R219"/>
  <c r="P219"/>
  <c r="BI216"/>
  <c r="BH216"/>
  <c r="BG216"/>
  <c r="BF216"/>
  <c r="T216"/>
  <c r="R216"/>
  <c r="P216"/>
  <c r="BI213"/>
  <c r="BH213"/>
  <c r="BG213"/>
  <c r="BF213"/>
  <c r="T213"/>
  <c r="R213"/>
  <c r="P213"/>
  <c r="BI210"/>
  <c r="BH210"/>
  <c r="BG210"/>
  <c r="BF210"/>
  <c r="T210"/>
  <c r="R210"/>
  <c r="P210"/>
  <c r="BI207"/>
  <c r="BH207"/>
  <c r="BG207"/>
  <c r="BF207"/>
  <c r="T207"/>
  <c r="R207"/>
  <c r="P207"/>
  <c r="BI204"/>
  <c r="BH204"/>
  <c r="BG204"/>
  <c r="BF204"/>
  <c r="T204"/>
  <c r="R204"/>
  <c r="P204"/>
  <c r="BI203"/>
  <c r="BH203"/>
  <c r="BG203"/>
  <c r="BF203"/>
  <c r="T203"/>
  <c r="R203"/>
  <c r="P203"/>
  <c r="BI200"/>
  <c r="BH200"/>
  <c r="BG200"/>
  <c r="BF200"/>
  <c r="T200"/>
  <c r="R200"/>
  <c r="P200"/>
  <c r="BI197"/>
  <c r="BH197"/>
  <c r="BG197"/>
  <c r="BF197"/>
  <c r="T197"/>
  <c r="R197"/>
  <c r="P197"/>
  <c r="BI193"/>
  <c r="BH193"/>
  <c r="BG193"/>
  <c r="BF193"/>
  <c r="T193"/>
  <c r="R193"/>
  <c r="P193"/>
  <c r="BI189"/>
  <c r="BH189"/>
  <c r="BG189"/>
  <c r="BF189"/>
  <c r="T189"/>
  <c r="R189"/>
  <c r="P189"/>
  <c r="BI186"/>
  <c r="BH186"/>
  <c r="BG186"/>
  <c r="BF186"/>
  <c r="T186"/>
  <c r="R186"/>
  <c r="P186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2"/>
  <c r="BH162"/>
  <c r="BG162"/>
  <c r="BF162"/>
  <c r="T162"/>
  <c r="R162"/>
  <c r="P162"/>
  <c r="BI158"/>
  <c r="BH158"/>
  <c r="BG158"/>
  <c r="BF158"/>
  <c r="T158"/>
  <c r="R158"/>
  <c r="P158"/>
  <c r="BI156"/>
  <c r="BH156"/>
  <c r="BG156"/>
  <c r="BF156"/>
  <c r="T156"/>
  <c r="R156"/>
  <c r="P156"/>
  <c r="BI153"/>
  <c r="BH153"/>
  <c r="BG153"/>
  <c r="BF153"/>
  <c r="T153"/>
  <c r="R153"/>
  <c r="P153"/>
  <c r="BI149"/>
  <c r="BH149"/>
  <c r="BG149"/>
  <c r="BF149"/>
  <c r="T149"/>
  <c r="R149"/>
  <c r="P149"/>
  <c r="BI145"/>
  <c r="BH145"/>
  <c r="BG145"/>
  <c r="BF145"/>
  <c r="T145"/>
  <c r="R145"/>
  <c r="P145"/>
  <c r="BI141"/>
  <c r="BH141"/>
  <c r="BG141"/>
  <c r="BF141"/>
  <c r="T141"/>
  <c r="R141"/>
  <c r="P141"/>
  <c r="BI136"/>
  <c r="BH136"/>
  <c r="BG136"/>
  <c r="BF136"/>
  <c r="T136"/>
  <c r="R136"/>
  <c r="P136"/>
  <c r="BI133"/>
  <c r="BH133"/>
  <c r="BG133"/>
  <c r="BF133"/>
  <c r="T133"/>
  <c r="R133"/>
  <c r="P133"/>
  <c r="BI128"/>
  <c r="BH128"/>
  <c r="BG128"/>
  <c r="BF128"/>
  <c r="T128"/>
  <c r="T127"/>
  <c r="R128"/>
  <c r="R127"/>
  <c r="P128"/>
  <c r="P127"/>
  <c r="BI124"/>
  <c r="BH124"/>
  <c r="BG124"/>
  <c r="BF124"/>
  <c r="T124"/>
  <c r="R124"/>
  <c r="P124"/>
  <c r="BI122"/>
  <c r="BH122"/>
  <c r="BG122"/>
  <c r="BF122"/>
  <c r="T122"/>
  <c r="R122"/>
  <c r="P122"/>
  <c r="BI118"/>
  <c r="BH118"/>
  <c r="BG118"/>
  <c r="BF118"/>
  <c r="T118"/>
  <c r="R118"/>
  <c r="P118"/>
  <c r="BI116"/>
  <c r="BH116"/>
  <c r="BG116"/>
  <c r="BF116"/>
  <c r="T116"/>
  <c r="R116"/>
  <c r="P116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5"/>
  <c r="BH105"/>
  <c r="BG105"/>
  <c r="BF105"/>
  <c r="T105"/>
  <c r="R105"/>
  <c r="P105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J89"/>
  <c r="J88"/>
  <c r="F88"/>
  <c r="F86"/>
  <c r="E84"/>
  <c r="J55"/>
  <c r="J54"/>
  <c r="F54"/>
  <c r="F52"/>
  <c r="E50"/>
  <c r="J18"/>
  <c r="E18"/>
  <c r="F89"/>
  <c r="J17"/>
  <c r="J12"/>
  <c r="J86"/>
  <c r="E7"/>
  <c r="E82"/>
  <c i="3" r="J37"/>
  <c r="J36"/>
  <c i="1" r="AY56"/>
  <c i="3" r="J35"/>
  <c i="1" r="AX56"/>
  <c i="3" r="BI951"/>
  <c r="BH951"/>
  <c r="BG951"/>
  <c r="BF951"/>
  <c r="T951"/>
  <c r="T950"/>
  <c r="R951"/>
  <c r="R950"/>
  <c r="P951"/>
  <c r="P950"/>
  <c r="BI948"/>
  <c r="BH948"/>
  <c r="BG948"/>
  <c r="BF948"/>
  <c r="T948"/>
  <c r="T947"/>
  <c r="R948"/>
  <c r="R947"/>
  <c r="P948"/>
  <c r="P947"/>
  <c r="BI945"/>
  <c r="BH945"/>
  <c r="BG945"/>
  <c r="BF945"/>
  <c r="T945"/>
  <c r="T944"/>
  <c r="T943"/>
  <c r="R945"/>
  <c r="R944"/>
  <c r="P945"/>
  <c r="P944"/>
  <c r="P943"/>
  <c r="BI940"/>
  <c r="BH940"/>
  <c r="BG940"/>
  <c r="BF940"/>
  <c r="T940"/>
  <c r="R940"/>
  <c r="P940"/>
  <c r="BI937"/>
  <c r="BH937"/>
  <c r="BG937"/>
  <c r="BF937"/>
  <c r="T937"/>
  <c r="R937"/>
  <c r="P937"/>
  <c r="BI934"/>
  <c r="BH934"/>
  <c r="BG934"/>
  <c r="BF934"/>
  <c r="T934"/>
  <c r="R934"/>
  <c r="P934"/>
  <c r="BI931"/>
  <c r="BH931"/>
  <c r="BG931"/>
  <c r="BF931"/>
  <c r="T931"/>
  <c r="R931"/>
  <c r="P931"/>
  <c r="BI928"/>
  <c r="BH928"/>
  <c r="BG928"/>
  <c r="BF928"/>
  <c r="T928"/>
  <c r="R928"/>
  <c r="P928"/>
  <c r="BI923"/>
  <c r="BH923"/>
  <c r="BG923"/>
  <c r="BF923"/>
  <c r="T923"/>
  <c r="R923"/>
  <c r="P923"/>
  <c r="BI920"/>
  <c r="BH920"/>
  <c r="BG920"/>
  <c r="BF920"/>
  <c r="T920"/>
  <c r="R920"/>
  <c r="P920"/>
  <c r="BI915"/>
  <c r="BH915"/>
  <c r="BG915"/>
  <c r="BF915"/>
  <c r="T915"/>
  <c r="R915"/>
  <c r="P915"/>
  <c r="BI912"/>
  <c r="BH912"/>
  <c r="BG912"/>
  <c r="BF912"/>
  <c r="T912"/>
  <c r="R912"/>
  <c r="P912"/>
  <c r="BI908"/>
  <c r="BH908"/>
  <c r="BG908"/>
  <c r="BF908"/>
  <c r="T908"/>
  <c r="R908"/>
  <c r="P908"/>
  <c r="BI905"/>
  <c r="BH905"/>
  <c r="BG905"/>
  <c r="BF905"/>
  <c r="T905"/>
  <c r="R905"/>
  <c r="P905"/>
  <c r="BI902"/>
  <c r="BH902"/>
  <c r="BG902"/>
  <c r="BF902"/>
  <c r="T902"/>
  <c r="R902"/>
  <c r="P902"/>
  <c r="BI899"/>
  <c r="BH899"/>
  <c r="BG899"/>
  <c r="BF899"/>
  <c r="T899"/>
  <c r="R899"/>
  <c r="P899"/>
  <c r="BI897"/>
  <c r="BH897"/>
  <c r="BG897"/>
  <c r="BF897"/>
  <c r="T897"/>
  <c r="R897"/>
  <c r="P897"/>
  <c r="BI893"/>
  <c r="BH893"/>
  <c r="BG893"/>
  <c r="BF893"/>
  <c r="T893"/>
  <c r="R893"/>
  <c r="P893"/>
  <c r="BI890"/>
  <c r="BH890"/>
  <c r="BG890"/>
  <c r="BF890"/>
  <c r="T890"/>
  <c r="R890"/>
  <c r="P890"/>
  <c r="BI887"/>
  <c r="BH887"/>
  <c r="BG887"/>
  <c r="BF887"/>
  <c r="T887"/>
  <c r="R887"/>
  <c r="P887"/>
  <c r="BI884"/>
  <c r="BH884"/>
  <c r="BG884"/>
  <c r="BF884"/>
  <c r="T884"/>
  <c r="R884"/>
  <c r="P884"/>
  <c r="BI882"/>
  <c r="BH882"/>
  <c r="BG882"/>
  <c r="BF882"/>
  <c r="T882"/>
  <c r="R882"/>
  <c r="P882"/>
  <c r="BI880"/>
  <c r="BH880"/>
  <c r="BG880"/>
  <c r="BF880"/>
  <c r="T880"/>
  <c r="R880"/>
  <c r="P880"/>
  <c r="BI876"/>
  <c r="BH876"/>
  <c r="BG876"/>
  <c r="BF876"/>
  <c r="T876"/>
  <c r="R876"/>
  <c r="P876"/>
  <c r="BI873"/>
  <c r="BH873"/>
  <c r="BG873"/>
  <c r="BF873"/>
  <c r="T873"/>
  <c r="R873"/>
  <c r="P873"/>
  <c r="BI870"/>
  <c r="BH870"/>
  <c r="BG870"/>
  <c r="BF870"/>
  <c r="T870"/>
  <c r="R870"/>
  <c r="P870"/>
  <c r="BI868"/>
  <c r="BH868"/>
  <c r="BG868"/>
  <c r="BF868"/>
  <c r="T868"/>
  <c r="R868"/>
  <c r="P868"/>
  <c r="BI863"/>
  <c r="BH863"/>
  <c r="BG863"/>
  <c r="BF863"/>
  <c r="T863"/>
  <c r="R863"/>
  <c r="P863"/>
  <c r="BI860"/>
  <c r="BH860"/>
  <c r="BG860"/>
  <c r="BF860"/>
  <c r="T860"/>
  <c r="R860"/>
  <c r="P860"/>
  <c r="BI856"/>
  <c r="BH856"/>
  <c r="BG856"/>
  <c r="BF856"/>
  <c r="T856"/>
  <c r="R856"/>
  <c r="P856"/>
  <c r="BI854"/>
  <c r="BH854"/>
  <c r="BG854"/>
  <c r="BF854"/>
  <c r="T854"/>
  <c r="R854"/>
  <c r="P854"/>
  <c r="BI851"/>
  <c r="BH851"/>
  <c r="BG851"/>
  <c r="BF851"/>
  <c r="T851"/>
  <c r="R851"/>
  <c r="P851"/>
  <c r="BI849"/>
  <c r="BH849"/>
  <c r="BG849"/>
  <c r="BF849"/>
  <c r="T849"/>
  <c r="R849"/>
  <c r="P849"/>
  <c r="BI846"/>
  <c r="BH846"/>
  <c r="BG846"/>
  <c r="BF846"/>
  <c r="T846"/>
  <c r="R846"/>
  <c r="P846"/>
  <c r="BI843"/>
  <c r="BH843"/>
  <c r="BG843"/>
  <c r="BF843"/>
  <c r="T843"/>
  <c r="R843"/>
  <c r="P843"/>
  <c r="BI840"/>
  <c r="BH840"/>
  <c r="BG840"/>
  <c r="BF840"/>
  <c r="T840"/>
  <c r="R840"/>
  <c r="P840"/>
  <c r="BI837"/>
  <c r="BH837"/>
  <c r="BG837"/>
  <c r="BF837"/>
  <c r="T837"/>
  <c r="R837"/>
  <c r="P837"/>
  <c r="BI834"/>
  <c r="BH834"/>
  <c r="BG834"/>
  <c r="BF834"/>
  <c r="T834"/>
  <c r="R834"/>
  <c r="P834"/>
  <c r="BI831"/>
  <c r="BH831"/>
  <c r="BG831"/>
  <c r="BF831"/>
  <c r="T831"/>
  <c r="R831"/>
  <c r="P831"/>
  <c r="BI829"/>
  <c r="BH829"/>
  <c r="BG829"/>
  <c r="BF829"/>
  <c r="T829"/>
  <c r="R829"/>
  <c r="P829"/>
  <c r="BI827"/>
  <c r="BH827"/>
  <c r="BG827"/>
  <c r="BF827"/>
  <c r="T827"/>
  <c r="R827"/>
  <c r="P827"/>
  <c r="BI821"/>
  <c r="BH821"/>
  <c r="BG821"/>
  <c r="BF821"/>
  <c r="T821"/>
  <c r="R821"/>
  <c r="P821"/>
  <c r="BI819"/>
  <c r="BH819"/>
  <c r="BG819"/>
  <c r="BF819"/>
  <c r="T819"/>
  <c r="R819"/>
  <c r="P819"/>
  <c r="BI814"/>
  <c r="BH814"/>
  <c r="BG814"/>
  <c r="BF814"/>
  <c r="T814"/>
  <c r="R814"/>
  <c r="P814"/>
  <c r="BI812"/>
  <c r="BH812"/>
  <c r="BG812"/>
  <c r="BF812"/>
  <c r="T812"/>
  <c r="R812"/>
  <c r="P812"/>
  <c r="BI810"/>
  <c r="BH810"/>
  <c r="BG810"/>
  <c r="BF810"/>
  <c r="T810"/>
  <c r="R810"/>
  <c r="P810"/>
  <c r="BI807"/>
  <c r="BH807"/>
  <c r="BG807"/>
  <c r="BF807"/>
  <c r="T807"/>
  <c r="R807"/>
  <c r="P807"/>
  <c r="BI805"/>
  <c r="BH805"/>
  <c r="BG805"/>
  <c r="BF805"/>
  <c r="T805"/>
  <c r="R805"/>
  <c r="P805"/>
  <c r="BI802"/>
  <c r="BH802"/>
  <c r="BG802"/>
  <c r="BF802"/>
  <c r="T802"/>
  <c r="R802"/>
  <c r="P802"/>
  <c r="BI800"/>
  <c r="BH800"/>
  <c r="BG800"/>
  <c r="BF800"/>
  <c r="T800"/>
  <c r="R800"/>
  <c r="P800"/>
  <c r="BI799"/>
  <c r="BH799"/>
  <c r="BG799"/>
  <c r="BF799"/>
  <c r="T799"/>
  <c r="R799"/>
  <c r="P799"/>
  <c r="BI798"/>
  <c r="BH798"/>
  <c r="BG798"/>
  <c r="BF798"/>
  <c r="T798"/>
  <c r="R798"/>
  <c r="P798"/>
  <c r="BI797"/>
  <c r="BH797"/>
  <c r="BG797"/>
  <c r="BF797"/>
  <c r="T797"/>
  <c r="R797"/>
  <c r="P797"/>
  <c r="BI796"/>
  <c r="BH796"/>
  <c r="BG796"/>
  <c r="BF796"/>
  <c r="T796"/>
  <c r="R796"/>
  <c r="P796"/>
  <c r="BI795"/>
  <c r="BH795"/>
  <c r="BG795"/>
  <c r="BF795"/>
  <c r="T795"/>
  <c r="R795"/>
  <c r="P795"/>
  <c r="BI794"/>
  <c r="BH794"/>
  <c r="BG794"/>
  <c r="BF794"/>
  <c r="T794"/>
  <c r="R794"/>
  <c r="P794"/>
  <c r="BI793"/>
  <c r="BH793"/>
  <c r="BG793"/>
  <c r="BF793"/>
  <c r="T793"/>
  <c r="R793"/>
  <c r="P793"/>
  <c r="BI792"/>
  <c r="BH792"/>
  <c r="BG792"/>
  <c r="BF792"/>
  <c r="T792"/>
  <c r="R792"/>
  <c r="P792"/>
  <c r="BI791"/>
  <c r="BH791"/>
  <c r="BG791"/>
  <c r="BF791"/>
  <c r="T791"/>
  <c r="R791"/>
  <c r="P791"/>
  <c r="BI789"/>
  <c r="BH789"/>
  <c r="BG789"/>
  <c r="BF789"/>
  <c r="T789"/>
  <c r="R789"/>
  <c r="P789"/>
  <c r="BI785"/>
  <c r="BH785"/>
  <c r="BG785"/>
  <c r="BF785"/>
  <c r="T785"/>
  <c r="R785"/>
  <c r="P785"/>
  <c r="BI783"/>
  <c r="BH783"/>
  <c r="BG783"/>
  <c r="BF783"/>
  <c r="T783"/>
  <c r="R783"/>
  <c r="P783"/>
  <c r="BI779"/>
  <c r="BH779"/>
  <c r="BG779"/>
  <c r="BF779"/>
  <c r="T779"/>
  <c r="R779"/>
  <c r="P779"/>
  <c r="BI777"/>
  <c r="BH777"/>
  <c r="BG777"/>
  <c r="BF777"/>
  <c r="T777"/>
  <c r="R777"/>
  <c r="P777"/>
  <c r="BI776"/>
  <c r="BH776"/>
  <c r="BG776"/>
  <c r="BF776"/>
  <c r="T776"/>
  <c r="R776"/>
  <c r="P776"/>
  <c r="BI773"/>
  <c r="BH773"/>
  <c r="BG773"/>
  <c r="BF773"/>
  <c r="T773"/>
  <c r="R773"/>
  <c r="P773"/>
  <c r="BI771"/>
  <c r="BH771"/>
  <c r="BG771"/>
  <c r="BF771"/>
  <c r="T771"/>
  <c r="R771"/>
  <c r="P771"/>
  <c r="BI770"/>
  <c r="BH770"/>
  <c r="BG770"/>
  <c r="BF770"/>
  <c r="T770"/>
  <c r="R770"/>
  <c r="P770"/>
  <c r="BI767"/>
  <c r="BH767"/>
  <c r="BG767"/>
  <c r="BF767"/>
  <c r="T767"/>
  <c r="R767"/>
  <c r="P767"/>
  <c r="BI764"/>
  <c r="BH764"/>
  <c r="BG764"/>
  <c r="BF764"/>
  <c r="T764"/>
  <c r="R764"/>
  <c r="P764"/>
  <c r="BI761"/>
  <c r="BH761"/>
  <c r="BG761"/>
  <c r="BF761"/>
  <c r="T761"/>
  <c r="R761"/>
  <c r="P761"/>
  <c r="BI758"/>
  <c r="BH758"/>
  <c r="BG758"/>
  <c r="BF758"/>
  <c r="T758"/>
  <c r="R758"/>
  <c r="P758"/>
  <c r="BI755"/>
  <c r="BH755"/>
  <c r="BG755"/>
  <c r="BF755"/>
  <c r="T755"/>
  <c r="R755"/>
  <c r="P755"/>
  <c r="BI751"/>
  <c r="BH751"/>
  <c r="BG751"/>
  <c r="BF751"/>
  <c r="T751"/>
  <c r="R751"/>
  <c r="P751"/>
  <c r="BI749"/>
  <c r="BH749"/>
  <c r="BG749"/>
  <c r="BF749"/>
  <c r="T749"/>
  <c r="R749"/>
  <c r="P749"/>
  <c r="BI748"/>
  <c r="BH748"/>
  <c r="BG748"/>
  <c r="BF748"/>
  <c r="T748"/>
  <c r="R748"/>
  <c r="P748"/>
  <c r="BI747"/>
  <c r="BH747"/>
  <c r="BG747"/>
  <c r="BF747"/>
  <c r="T747"/>
  <c r="R747"/>
  <c r="P747"/>
  <c r="BI746"/>
  <c r="BH746"/>
  <c r="BG746"/>
  <c r="BF746"/>
  <c r="T746"/>
  <c r="R746"/>
  <c r="P746"/>
  <c r="BI745"/>
  <c r="BH745"/>
  <c r="BG745"/>
  <c r="BF745"/>
  <c r="T745"/>
  <c r="R745"/>
  <c r="P745"/>
  <c r="BI744"/>
  <c r="BH744"/>
  <c r="BG744"/>
  <c r="BF744"/>
  <c r="T744"/>
  <c r="R744"/>
  <c r="P744"/>
  <c r="BI743"/>
  <c r="BH743"/>
  <c r="BG743"/>
  <c r="BF743"/>
  <c r="T743"/>
  <c r="R743"/>
  <c r="P743"/>
  <c r="BI742"/>
  <c r="BH742"/>
  <c r="BG742"/>
  <c r="BF742"/>
  <c r="T742"/>
  <c r="R742"/>
  <c r="P742"/>
  <c r="BI741"/>
  <c r="BH741"/>
  <c r="BG741"/>
  <c r="BF741"/>
  <c r="T741"/>
  <c r="R741"/>
  <c r="P741"/>
  <c r="BI740"/>
  <c r="BH740"/>
  <c r="BG740"/>
  <c r="BF740"/>
  <c r="T740"/>
  <c r="R740"/>
  <c r="P740"/>
  <c r="BI738"/>
  <c r="BH738"/>
  <c r="BG738"/>
  <c r="BF738"/>
  <c r="T738"/>
  <c r="R738"/>
  <c r="P738"/>
  <c r="BI736"/>
  <c r="BH736"/>
  <c r="BG736"/>
  <c r="BF736"/>
  <c r="T736"/>
  <c r="R736"/>
  <c r="P736"/>
  <c r="BI734"/>
  <c r="BH734"/>
  <c r="BG734"/>
  <c r="BF734"/>
  <c r="T734"/>
  <c r="R734"/>
  <c r="P734"/>
  <c r="BI732"/>
  <c r="BH732"/>
  <c r="BG732"/>
  <c r="BF732"/>
  <c r="T732"/>
  <c r="R732"/>
  <c r="P732"/>
  <c r="BI730"/>
  <c r="BH730"/>
  <c r="BG730"/>
  <c r="BF730"/>
  <c r="T730"/>
  <c r="R730"/>
  <c r="P730"/>
  <c r="BI728"/>
  <c r="BH728"/>
  <c r="BG728"/>
  <c r="BF728"/>
  <c r="T728"/>
  <c r="R728"/>
  <c r="P728"/>
  <c r="BI726"/>
  <c r="BH726"/>
  <c r="BG726"/>
  <c r="BF726"/>
  <c r="T726"/>
  <c r="R726"/>
  <c r="P726"/>
  <c r="BI724"/>
  <c r="BH724"/>
  <c r="BG724"/>
  <c r="BF724"/>
  <c r="T724"/>
  <c r="R724"/>
  <c r="P724"/>
  <c r="BI722"/>
  <c r="BH722"/>
  <c r="BG722"/>
  <c r="BF722"/>
  <c r="T722"/>
  <c r="R722"/>
  <c r="P722"/>
  <c r="BI720"/>
  <c r="BH720"/>
  <c r="BG720"/>
  <c r="BF720"/>
  <c r="T720"/>
  <c r="R720"/>
  <c r="P720"/>
  <c r="BI718"/>
  <c r="BH718"/>
  <c r="BG718"/>
  <c r="BF718"/>
  <c r="T718"/>
  <c r="R718"/>
  <c r="P718"/>
  <c r="BI715"/>
  <c r="BH715"/>
  <c r="BG715"/>
  <c r="BF715"/>
  <c r="T715"/>
  <c r="R715"/>
  <c r="P715"/>
  <c r="BI713"/>
  <c r="BH713"/>
  <c r="BG713"/>
  <c r="BF713"/>
  <c r="T713"/>
  <c r="R713"/>
  <c r="P713"/>
  <c r="BI710"/>
  <c r="BH710"/>
  <c r="BG710"/>
  <c r="BF710"/>
  <c r="T710"/>
  <c r="R710"/>
  <c r="P710"/>
  <c r="BI708"/>
  <c r="BH708"/>
  <c r="BG708"/>
  <c r="BF708"/>
  <c r="T708"/>
  <c r="R708"/>
  <c r="P708"/>
  <c r="BI706"/>
  <c r="BH706"/>
  <c r="BG706"/>
  <c r="BF706"/>
  <c r="T706"/>
  <c r="R706"/>
  <c r="P706"/>
  <c r="BI703"/>
  <c r="BH703"/>
  <c r="BG703"/>
  <c r="BF703"/>
  <c r="T703"/>
  <c r="R703"/>
  <c r="P703"/>
  <c r="BI700"/>
  <c r="BH700"/>
  <c r="BG700"/>
  <c r="BF700"/>
  <c r="T700"/>
  <c r="R700"/>
  <c r="P700"/>
  <c r="BI697"/>
  <c r="BH697"/>
  <c r="BG697"/>
  <c r="BF697"/>
  <c r="T697"/>
  <c r="R697"/>
  <c r="P697"/>
  <c r="BI694"/>
  <c r="BH694"/>
  <c r="BG694"/>
  <c r="BF694"/>
  <c r="T694"/>
  <c r="R694"/>
  <c r="P694"/>
  <c r="BI691"/>
  <c r="BH691"/>
  <c r="BG691"/>
  <c r="BF691"/>
  <c r="T691"/>
  <c r="R691"/>
  <c r="P691"/>
  <c r="BI689"/>
  <c r="BH689"/>
  <c r="BG689"/>
  <c r="BF689"/>
  <c r="T689"/>
  <c r="R689"/>
  <c r="P689"/>
  <c r="BI685"/>
  <c r="BH685"/>
  <c r="BG685"/>
  <c r="BF685"/>
  <c r="T685"/>
  <c r="R685"/>
  <c r="P685"/>
  <c r="BI683"/>
  <c r="BH683"/>
  <c r="BG683"/>
  <c r="BF683"/>
  <c r="T683"/>
  <c r="R683"/>
  <c r="P683"/>
  <c r="BI681"/>
  <c r="BH681"/>
  <c r="BG681"/>
  <c r="BF681"/>
  <c r="T681"/>
  <c r="R681"/>
  <c r="P681"/>
  <c r="BI678"/>
  <c r="BH678"/>
  <c r="BG678"/>
  <c r="BF678"/>
  <c r="T678"/>
  <c r="R678"/>
  <c r="P678"/>
  <c r="BI675"/>
  <c r="BH675"/>
  <c r="BG675"/>
  <c r="BF675"/>
  <c r="T675"/>
  <c r="R675"/>
  <c r="P675"/>
  <c r="BI669"/>
  <c r="BH669"/>
  <c r="BG669"/>
  <c r="BF669"/>
  <c r="T669"/>
  <c r="R669"/>
  <c r="P669"/>
  <c r="BI667"/>
  <c r="BH667"/>
  <c r="BG667"/>
  <c r="BF667"/>
  <c r="T667"/>
  <c r="R667"/>
  <c r="P667"/>
  <c r="BI664"/>
  <c r="BH664"/>
  <c r="BG664"/>
  <c r="BF664"/>
  <c r="T664"/>
  <c r="R664"/>
  <c r="P664"/>
  <c r="BI661"/>
  <c r="BH661"/>
  <c r="BG661"/>
  <c r="BF661"/>
  <c r="T661"/>
  <c r="R661"/>
  <c r="P661"/>
  <c r="BI659"/>
  <c r="BH659"/>
  <c r="BG659"/>
  <c r="BF659"/>
  <c r="T659"/>
  <c r="R659"/>
  <c r="P659"/>
  <c r="BI655"/>
  <c r="BH655"/>
  <c r="BG655"/>
  <c r="BF655"/>
  <c r="T655"/>
  <c r="R655"/>
  <c r="P655"/>
  <c r="BI653"/>
  <c r="BH653"/>
  <c r="BG653"/>
  <c r="BF653"/>
  <c r="T653"/>
  <c r="R653"/>
  <c r="P653"/>
  <c r="BI651"/>
  <c r="BH651"/>
  <c r="BG651"/>
  <c r="BF651"/>
  <c r="T651"/>
  <c r="R651"/>
  <c r="P651"/>
  <c r="BI648"/>
  <c r="BH648"/>
  <c r="BG648"/>
  <c r="BF648"/>
  <c r="T648"/>
  <c r="R648"/>
  <c r="P648"/>
  <c r="BI646"/>
  <c r="BH646"/>
  <c r="BG646"/>
  <c r="BF646"/>
  <c r="T646"/>
  <c r="R646"/>
  <c r="P646"/>
  <c r="BI641"/>
  <c r="BH641"/>
  <c r="BG641"/>
  <c r="BF641"/>
  <c r="T641"/>
  <c r="R641"/>
  <c r="P641"/>
  <c r="BI639"/>
  <c r="BH639"/>
  <c r="BG639"/>
  <c r="BF639"/>
  <c r="T639"/>
  <c r="R639"/>
  <c r="P639"/>
  <c r="BI634"/>
  <c r="BH634"/>
  <c r="BG634"/>
  <c r="BF634"/>
  <c r="T634"/>
  <c r="R634"/>
  <c r="P634"/>
  <c r="BI631"/>
  <c r="BH631"/>
  <c r="BG631"/>
  <c r="BF631"/>
  <c r="T631"/>
  <c r="R631"/>
  <c r="P631"/>
  <c r="BI628"/>
  <c r="BH628"/>
  <c r="BG628"/>
  <c r="BF628"/>
  <c r="T628"/>
  <c r="R628"/>
  <c r="P628"/>
  <c r="BI624"/>
  <c r="BH624"/>
  <c r="BG624"/>
  <c r="BF624"/>
  <c r="T624"/>
  <c r="R624"/>
  <c r="P624"/>
  <c r="BI622"/>
  <c r="BH622"/>
  <c r="BG622"/>
  <c r="BF622"/>
  <c r="T622"/>
  <c r="R622"/>
  <c r="P622"/>
  <c r="BI621"/>
  <c r="BH621"/>
  <c r="BG621"/>
  <c r="BF621"/>
  <c r="T621"/>
  <c r="R621"/>
  <c r="P621"/>
  <c r="BI618"/>
  <c r="BH618"/>
  <c r="BG618"/>
  <c r="BF618"/>
  <c r="T618"/>
  <c r="R618"/>
  <c r="P618"/>
  <c r="BI617"/>
  <c r="BH617"/>
  <c r="BG617"/>
  <c r="BF617"/>
  <c r="T617"/>
  <c r="R617"/>
  <c r="P617"/>
  <c r="BI616"/>
  <c r="BH616"/>
  <c r="BG616"/>
  <c r="BF616"/>
  <c r="T616"/>
  <c r="R616"/>
  <c r="P616"/>
  <c r="BI614"/>
  <c r="BH614"/>
  <c r="BG614"/>
  <c r="BF614"/>
  <c r="T614"/>
  <c r="R614"/>
  <c r="P614"/>
  <c r="BI611"/>
  <c r="BH611"/>
  <c r="BG611"/>
  <c r="BF611"/>
  <c r="T611"/>
  <c r="R611"/>
  <c r="P611"/>
  <c r="BI609"/>
  <c r="BH609"/>
  <c r="BG609"/>
  <c r="BF609"/>
  <c r="T609"/>
  <c r="R609"/>
  <c r="P609"/>
  <c r="BI608"/>
  <c r="BH608"/>
  <c r="BG608"/>
  <c r="BF608"/>
  <c r="T608"/>
  <c r="R608"/>
  <c r="P608"/>
  <c r="BI605"/>
  <c r="BH605"/>
  <c r="BG605"/>
  <c r="BF605"/>
  <c r="T605"/>
  <c r="R605"/>
  <c r="P605"/>
  <c r="BI602"/>
  <c r="BH602"/>
  <c r="BG602"/>
  <c r="BF602"/>
  <c r="T602"/>
  <c r="R602"/>
  <c r="P602"/>
  <c r="BI599"/>
  <c r="BH599"/>
  <c r="BG599"/>
  <c r="BF599"/>
  <c r="T599"/>
  <c r="R599"/>
  <c r="P599"/>
  <c r="BI597"/>
  <c r="BH597"/>
  <c r="BG597"/>
  <c r="BF597"/>
  <c r="T597"/>
  <c r="R597"/>
  <c r="P597"/>
  <c r="BI594"/>
  <c r="BH594"/>
  <c r="BG594"/>
  <c r="BF594"/>
  <c r="T594"/>
  <c r="R594"/>
  <c r="P594"/>
  <c r="BI592"/>
  <c r="BH592"/>
  <c r="BG592"/>
  <c r="BF592"/>
  <c r="T592"/>
  <c r="R592"/>
  <c r="P592"/>
  <c r="BI587"/>
  <c r="BH587"/>
  <c r="BG587"/>
  <c r="BF587"/>
  <c r="T587"/>
  <c r="R587"/>
  <c r="P587"/>
  <c r="BI585"/>
  <c r="BH585"/>
  <c r="BG585"/>
  <c r="BF585"/>
  <c r="T585"/>
  <c r="R585"/>
  <c r="P585"/>
  <c r="BI580"/>
  <c r="BH580"/>
  <c r="BG580"/>
  <c r="BF580"/>
  <c r="T580"/>
  <c r="R580"/>
  <c r="P580"/>
  <c r="BI578"/>
  <c r="BH578"/>
  <c r="BG578"/>
  <c r="BF578"/>
  <c r="T578"/>
  <c r="R578"/>
  <c r="P578"/>
  <c r="BI576"/>
  <c r="BH576"/>
  <c r="BG576"/>
  <c r="BF576"/>
  <c r="T576"/>
  <c r="R576"/>
  <c r="P576"/>
  <c r="BI573"/>
  <c r="BH573"/>
  <c r="BG573"/>
  <c r="BF573"/>
  <c r="T573"/>
  <c r="R573"/>
  <c r="P573"/>
  <c r="BI571"/>
  <c r="BH571"/>
  <c r="BG571"/>
  <c r="BF571"/>
  <c r="T571"/>
  <c r="R571"/>
  <c r="P571"/>
  <c r="BI569"/>
  <c r="BH569"/>
  <c r="BG569"/>
  <c r="BF569"/>
  <c r="T569"/>
  <c r="R569"/>
  <c r="P569"/>
  <c r="BI566"/>
  <c r="BH566"/>
  <c r="BG566"/>
  <c r="BF566"/>
  <c r="T566"/>
  <c r="R566"/>
  <c r="P566"/>
  <c r="BI565"/>
  <c r="BH565"/>
  <c r="BG565"/>
  <c r="BF565"/>
  <c r="T565"/>
  <c r="R565"/>
  <c r="P565"/>
  <c r="BI560"/>
  <c r="BH560"/>
  <c r="BG560"/>
  <c r="BF560"/>
  <c r="T560"/>
  <c r="R560"/>
  <c r="P560"/>
  <c r="BI559"/>
  <c r="BH559"/>
  <c r="BG559"/>
  <c r="BF559"/>
  <c r="T559"/>
  <c r="R559"/>
  <c r="P559"/>
  <c r="BI554"/>
  <c r="BH554"/>
  <c r="BG554"/>
  <c r="BF554"/>
  <c r="T554"/>
  <c r="R554"/>
  <c r="P554"/>
  <c r="BI548"/>
  <c r="BH548"/>
  <c r="BG548"/>
  <c r="BF548"/>
  <c r="T548"/>
  <c r="R548"/>
  <c r="P548"/>
  <c r="BI542"/>
  <c r="BH542"/>
  <c r="BG542"/>
  <c r="BF542"/>
  <c r="T542"/>
  <c r="R542"/>
  <c r="P542"/>
  <c r="BI539"/>
  <c r="BH539"/>
  <c r="BG539"/>
  <c r="BF539"/>
  <c r="T539"/>
  <c r="R539"/>
  <c r="P539"/>
  <c r="BI536"/>
  <c r="BH536"/>
  <c r="BG536"/>
  <c r="BF536"/>
  <c r="T536"/>
  <c r="R536"/>
  <c r="P536"/>
  <c r="BI534"/>
  <c r="BH534"/>
  <c r="BG534"/>
  <c r="BF534"/>
  <c r="T534"/>
  <c r="R534"/>
  <c r="P534"/>
  <c r="BI531"/>
  <c r="BH531"/>
  <c r="BG531"/>
  <c r="BF531"/>
  <c r="T531"/>
  <c r="R531"/>
  <c r="P531"/>
  <c r="BI529"/>
  <c r="BH529"/>
  <c r="BG529"/>
  <c r="BF529"/>
  <c r="T529"/>
  <c r="R529"/>
  <c r="P529"/>
  <c r="BI526"/>
  <c r="BH526"/>
  <c r="BG526"/>
  <c r="BF526"/>
  <c r="T526"/>
  <c r="R526"/>
  <c r="P526"/>
  <c r="BI524"/>
  <c r="BH524"/>
  <c r="BG524"/>
  <c r="BF524"/>
  <c r="T524"/>
  <c r="R524"/>
  <c r="P524"/>
  <c r="BI520"/>
  <c r="BH520"/>
  <c r="BG520"/>
  <c r="BF520"/>
  <c r="T520"/>
  <c r="R520"/>
  <c r="P520"/>
  <c r="BI518"/>
  <c r="BH518"/>
  <c r="BG518"/>
  <c r="BF518"/>
  <c r="T518"/>
  <c r="R518"/>
  <c r="P518"/>
  <c r="BI515"/>
  <c r="BH515"/>
  <c r="BG515"/>
  <c r="BF515"/>
  <c r="T515"/>
  <c r="R515"/>
  <c r="P515"/>
  <c r="BI512"/>
  <c r="BH512"/>
  <c r="BG512"/>
  <c r="BF512"/>
  <c r="T512"/>
  <c r="R512"/>
  <c r="P512"/>
  <c r="BI511"/>
  <c r="BH511"/>
  <c r="BG511"/>
  <c r="BF511"/>
  <c r="T511"/>
  <c r="R511"/>
  <c r="P511"/>
  <c r="BI509"/>
  <c r="BH509"/>
  <c r="BG509"/>
  <c r="BF509"/>
  <c r="T509"/>
  <c r="R509"/>
  <c r="P509"/>
  <c r="BI507"/>
  <c r="BH507"/>
  <c r="BG507"/>
  <c r="BF507"/>
  <c r="T507"/>
  <c r="R507"/>
  <c r="P507"/>
  <c r="BI505"/>
  <c r="BH505"/>
  <c r="BG505"/>
  <c r="BF505"/>
  <c r="T505"/>
  <c r="R505"/>
  <c r="P505"/>
  <c r="BI504"/>
  <c r="BH504"/>
  <c r="BG504"/>
  <c r="BF504"/>
  <c r="T504"/>
  <c r="R504"/>
  <c r="P504"/>
  <c r="BI500"/>
  <c r="BH500"/>
  <c r="BG500"/>
  <c r="BF500"/>
  <c r="T500"/>
  <c r="R500"/>
  <c r="P500"/>
  <c r="BI498"/>
  <c r="BH498"/>
  <c r="BG498"/>
  <c r="BF498"/>
  <c r="T498"/>
  <c r="R498"/>
  <c r="P498"/>
  <c r="BI495"/>
  <c r="BH495"/>
  <c r="BG495"/>
  <c r="BF495"/>
  <c r="T495"/>
  <c r="R495"/>
  <c r="P495"/>
  <c r="BI493"/>
  <c r="BH493"/>
  <c r="BG493"/>
  <c r="BF493"/>
  <c r="T493"/>
  <c r="R493"/>
  <c r="P493"/>
  <c r="BI490"/>
  <c r="BH490"/>
  <c r="BG490"/>
  <c r="BF490"/>
  <c r="T490"/>
  <c r="R490"/>
  <c r="P490"/>
  <c r="BI489"/>
  <c r="BH489"/>
  <c r="BG489"/>
  <c r="BF489"/>
  <c r="T489"/>
  <c r="R489"/>
  <c r="P489"/>
  <c r="BI487"/>
  <c r="BH487"/>
  <c r="BG487"/>
  <c r="BF487"/>
  <c r="T487"/>
  <c r="R487"/>
  <c r="P487"/>
  <c r="BI483"/>
  <c r="BH483"/>
  <c r="BG483"/>
  <c r="BF483"/>
  <c r="T483"/>
  <c r="T482"/>
  <c r="R483"/>
  <c r="R482"/>
  <c r="P483"/>
  <c r="P482"/>
  <c r="BI481"/>
  <c r="BH481"/>
  <c r="BG481"/>
  <c r="BF481"/>
  <c r="T481"/>
  <c r="R481"/>
  <c r="P481"/>
  <c r="BI479"/>
  <c r="BH479"/>
  <c r="BG479"/>
  <c r="BF479"/>
  <c r="T479"/>
  <c r="R479"/>
  <c r="P479"/>
  <c r="BI476"/>
  <c r="BH476"/>
  <c r="BG476"/>
  <c r="BF476"/>
  <c r="T476"/>
  <c r="R476"/>
  <c r="P476"/>
  <c r="BI473"/>
  <c r="BH473"/>
  <c r="BG473"/>
  <c r="BF473"/>
  <c r="T473"/>
  <c r="T472"/>
  <c r="R473"/>
  <c r="R472"/>
  <c r="P473"/>
  <c r="P472"/>
  <c r="BI467"/>
  <c r="BH467"/>
  <c r="BG467"/>
  <c r="BF467"/>
  <c r="T467"/>
  <c r="R467"/>
  <c r="P467"/>
  <c r="BI464"/>
  <c r="BH464"/>
  <c r="BG464"/>
  <c r="BF464"/>
  <c r="T464"/>
  <c r="R464"/>
  <c r="P464"/>
  <c r="BI459"/>
  <c r="BH459"/>
  <c r="BG459"/>
  <c r="BF459"/>
  <c r="T459"/>
  <c r="R459"/>
  <c r="P459"/>
  <c r="BI456"/>
  <c r="BH456"/>
  <c r="BG456"/>
  <c r="BF456"/>
  <c r="T456"/>
  <c r="R456"/>
  <c r="P456"/>
  <c r="BI452"/>
  <c r="BH452"/>
  <c r="BG452"/>
  <c r="BF452"/>
  <c r="T452"/>
  <c r="R452"/>
  <c r="P452"/>
  <c r="BI449"/>
  <c r="BH449"/>
  <c r="BG449"/>
  <c r="BF449"/>
  <c r="T449"/>
  <c r="R449"/>
  <c r="P449"/>
  <c r="BI445"/>
  <c r="BH445"/>
  <c r="BG445"/>
  <c r="BF445"/>
  <c r="T445"/>
  <c r="R445"/>
  <c r="P445"/>
  <c r="BI441"/>
  <c r="BH441"/>
  <c r="BG441"/>
  <c r="BF441"/>
  <c r="T441"/>
  <c r="R441"/>
  <c r="P441"/>
  <c r="BI437"/>
  <c r="BH437"/>
  <c r="BG437"/>
  <c r="BF437"/>
  <c r="T437"/>
  <c r="R437"/>
  <c r="P437"/>
  <c r="BI433"/>
  <c r="BH433"/>
  <c r="BG433"/>
  <c r="BF433"/>
  <c r="T433"/>
  <c r="R433"/>
  <c r="P433"/>
  <c r="BI431"/>
  <c r="BH431"/>
  <c r="BG431"/>
  <c r="BF431"/>
  <c r="T431"/>
  <c r="R431"/>
  <c r="P431"/>
  <c r="BI428"/>
  <c r="BH428"/>
  <c r="BG428"/>
  <c r="BF428"/>
  <c r="T428"/>
  <c r="R428"/>
  <c r="P428"/>
  <c r="BI425"/>
  <c r="BH425"/>
  <c r="BG425"/>
  <c r="BF425"/>
  <c r="T425"/>
  <c r="R425"/>
  <c r="P425"/>
  <c r="BI423"/>
  <c r="BH423"/>
  <c r="BG423"/>
  <c r="BF423"/>
  <c r="T423"/>
  <c r="R423"/>
  <c r="P423"/>
  <c r="BI420"/>
  <c r="BH420"/>
  <c r="BG420"/>
  <c r="BF420"/>
  <c r="T420"/>
  <c r="R420"/>
  <c r="P420"/>
  <c r="BI417"/>
  <c r="BH417"/>
  <c r="BG417"/>
  <c r="BF417"/>
  <c r="T417"/>
  <c r="R417"/>
  <c r="P417"/>
  <c r="BI414"/>
  <c r="BH414"/>
  <c r="BG414"/>
  <c r="BF414"/>
  <c r="T414"/>
  <c r="R414"/>
  <c r="P414"/>
  <c r="BI411"/>
  <c r="BH411"/>
  <c r="BG411"/>
  <c r="BF411"/>
  <c r="T411"/>
  <c r="R411"/>
  <c r="P411"/>
  <c r="BI409"/>
  <c r="BH409"/>
  <c r="BG409"/>
  <c r="BF409"/>
  <c r="T409"/>
  <c r="R409"/>
  <c r="P409"/>
  <c r="BI403"/>
  <c r="BH403"/>
  <c r="BG403"/>
  <c r="BF403"/>
  <c r="T403"/>
  <c r="R403"/>
  <c r="P403"/>
  <c r="BI401"/>
  <c r="BH401"/>
  <c r="BG401"/>
  <c r="BF401"/>
  <c r="T401"/>
  <c r="R401"/>
  <c r="P401"/>
  <c r="BI398"/>
  <c r="BH398"/>
  <c r="BG398"/>
  <c r="BF398"/>
  <c r="T398"/>
  <c r="R398"/>
  <c r="P398"/>
  <c r="BI396"/>
  <c r="BH396"/>
  <c r="BG396"/>
  <c r="BF396"/>
  <c r="T396"/>
  <c r="R396"/>
  <c r="P396"/>
  <c r="BI392"/>
  <c r="BH392"/>
  <c r="BG392"/>
  <c r="BF392"/>
  <c r="T392"/>
  <c r="R392"/>
  <c r="P392"/>
  <c r="BI390"/>
  <c r="BH390"/>
  <c r="BG390"/>
  <c r="BF390"/>
  <c r="T390"/>
  <c r="R390"/>
  <c r="P390"/>
  <c r="BI387"/>
  <c r="BH387"/>
  <c r="BG387"/>
  <c r="BF387"/>
  <c r="T387"/>
  <c r="R387"/>
  <c r="P387"/>
  <c r="BI385"/>
  <c r="BH385"/>
  <c r="BG385"/>
  <c r="BF385"/>
  <c r="T385"/>
  <c r="R385"/>
  <c r="P385"/>
  <c r="BI381"/>
  <c r="BH381"/>
  <c r="BG381"/>
  <c r="BF381"/>
  <c r="T381"/>
  <c r="R381"/>
  <c r="P381"/>
  <c r="BI377"/>
  <c r="BH377"/>
  <c r="BG377"/>
  <c r="BF377"/>
  <c r="T377"/>
  <c r="R377"/>
  <c r="P377"/>
  <c r="BI374"/>
  <c r="BH374"/>
  <c r="BG374"/>
  <c r="BF374"/>
  <c r="T374"/>
  <c r="R374"/>
  <c r="P374"/>
  <c r="BI371"/>
  <c r="BH371"/>
  <c r="BG371"/>
  <c r="BF371"/>
  <c r="T371"/>
  <c r="R371"/>
  <c r="P371"/>
  <c r="BI367"/>
  <c r="BH367"/>
  <c r="BG367"/>
  <c r="BF367"/>
  <c r="T367"/>
  <c r="R367"/>
  <c r="P367"/>
  <c r="BI364"/>
  <c r="BH364"/>
  <c r="BG364"/>
  <c r="BF364"/>
  <c r="T364"/>
  <c r="R364"/>
  <c r="P364"/>
  <c r="BI363"/>
  <c r="BH363"/>
  <c r="BG363"/>
  <c r="BF363"/>
  <c r="T363"/>
  <c r="R363"/>
  <c r="P363"/>
  <c r="BI362"/>
  <c r="BH362"/>
  <c r="BG362"/>
  <c r="BF362"/>
  <c r="T362"/>
  <c r="R362"/>
  <c r="P362"/>
  <c r="BI361"/>
  <c r="BH361"/>
  <c r="BG361"/>
  <c r="BF361"/>
  <c r="T361"/>
  <c r="R361"/>
  <c r="P361"/>
  <c r="BI359"/>
  <c r="BH359"/>
  <c r="BG359"/>
  <c r="BF359"/>
  <c r="T359"/>
  <c r="R359"/>
  <c r="P359"/>
  <c r="BI356"/>
  <c r="BH356"/>
  <c r="BG356"/>
  <c r="BF356"/>
  <c r="T356"/>
  <c r="R356"/>
  <c r="P356"/>
  <c r="BI353"/>
  <c r="BH353"/>
  <c r="BG353"/>
  <c r="BF353"/>
  <c r="T353"/>
  <c r="R353"/>
  <c r="P353"/>
  <c r="BI350"/>
  <c r="BH350"/>
  <c r="BG350"/>
  <c r="BF350"/>
  <c r="T350"/>
  <c r="R350"/>
  <c r="P350"/>
  <c r="BI347"/>
  <c r="BH347"/>
  <c r="BG347"/>
  <c r="BF347"/>
  <c r="T347"/>
  <c r="R347"/>
  <c r="P347"/>
  <c r="BI344"/>
  <c r="BH344"/>
  <c r="BG344"/>
  <c r="BF344"/>
  <c r="T344"/>
  <c r="R344"/>
  <c r="P344"/>
  <c r="BI341"/>
  <c r="BH341"/>
  <c r="BG341"/>
  <c r="BF341"/>
  <c r="T341"/>
  <c r="R341"/>
  <c r="P341"/>
  <c r="BI337"/>
  <c r="BH337"/>
  <c r="BG337"/>
  <c r="BF337"/>
  <c r="T337"/>
  <c r="R337"/>
  <c r="P337"/>
  <c r="BI334"/>
  <c r="BH334"/>
  <c r="BG334"/>
  <c r="BF334"/>
  <c r="T334"/>
  <c r="R334"/>
  <c r="P334"/>
  <c r="BI331"/>
  <c r="BH331"/>
  <c r="BG331"/>
  <c r="BF331"/>
  <c r="T331"/>
  <c r="R331"/>
  <c r="P331"/>
  <c r="BI327"/>
  <c r="BH327"/>
  <c r="BG327"/>
  <c r="BF327"/>
  <c r="T327"/>
  <c r="R327"/>
  <c r="P327"/>
  <c r="BI323"/>
  <c r="BH323"/>
  <c r="BG323"/>
  <c r="BF323"/>
  <c r="T323"/>
  <c r="R323"/>
  <c r="P323"/>
  <c r="BI319"/>
  <c r="BH319"/>
  <c r="BG319"/>
  <c r="BF319"/>
  <c r="T319"/>
  <c r="R319"/>
  <c r="P319"/>
  <c r="BI317"/>
  <c r="BH317"/>
  <c r="BG317"/>
  <c r="BF317"/>
  <c r="T317"/>
  <c r="R317"/>
  <c r="P317"/>
  <c r="BI315"/>
  <c r="BH315"/>
  <c r="BG315"/>
  <c r="BF315"/>
  <c r="T315"/>
  <c r="R315"/>
  <c r="P315"/>
  <c r="BI313"/>
  <c r="BH313"/>
  <c r="BG313"/>
  <c r="BF313"/>
  <c r="T313"/>
  <c r="R313"/>
  <c r="P313"/>
  <c r="BI311"/>
  <c r="BH311"/>
  <c r="BG311"/>
  <c r="BF311"/>
  <c r="T311"/>
  <c r="R311"/>
  <c r="P311"/>
  <c r="BI305"/>
  <c r="BH305"/>
  <c r="BG305"/>
  <c r="BF305"/>
  <c r="T305"/>
  <c r="R305"/>
  <c r="P305"/>
  <c r="BI299"/>
  <c r="BH299"/>
  <c r="BG299"/>
  <c r="BF299"/>
  <c r="T299"/>
  <c r="R299"/>
  <c r="P299"/>
  <c r="BI296"/>
  <c r="BH296"/>
  <c r="BG296"/>
  <c r="BF296"/>
  <c r="T296"/>
  <c r="R296"/>
  <c r="P296"/>
  <c r="BI293"/>
  <c r="BH293"/>
  <c r="BG293"/>
  <c r="BF293"/>
  <c r="T293"/>
  <c r="R293"/>
  <c r="P293"/>
  <c r="BI290"/>
  <c r="BH290"/>
  <c r="BG290"/>
  <c r="BF290"/>
  <c r="T290"/>
  <c r="R290"/>
  <c r="P290"/>
  <c r="BI287"/>
  <c r="BH287"/>
  <c r="BG287"/>
  <c r="BF287"/>
  <c r="T287"/>
  <c r="R287"/>
  <c r="P287"/>
  <c r="BI283"/>
  <c r="BH283"/>
  <c r="BG283"/>
  <c r="BF283"/>
  <c r="T283"/>
  <c r="R283"/>
  <c r="P283"/>
  <c r="BI279"/>
  <c r="BH279"/>
  <c r="BG279"/>
  <c r="BF279"/>
  <c r="T279"/>
  <c r="R279"/>
  <c r="P279"/>
  <c r="BI276"/>
  <c r="BH276"/>
  <c r="BG276"/>
  <c r="BF276"/>
  <c r="T276"/>
  <c r="R276"/>
  <c r="P276"/>
  <c r="BI272"/>
  <c r="BH272"/>
  <c r="BG272"/>
  <c r="BF272"/>
  <c r="T272"/>
  <c r="R272"/>
  <c r="P272"/>
  <c r="BI269"/>
  <c r="BH269"/>
  <c r="BG269"/>
  <c r="BF269"/>
  <c r="T269"/>
  <c r="R269"/>
  <c r="P269"/>
  <c r="BI266"/>
  <c r="BH266"/>
  <c r="BG266"/>
  <c r="BF266"/>
  <c r="T266"/>
  <c r="R266"/>
  <c r="P266"/>
  <c r="BI260"/>
  <c r="BH260"/>
  <c r="BG260"/>
  <c r="BF260"/>
  <c r="T260"/>
  <c r="R260"/>
  <c r="P260"/>
  <c r="BI253"/>
  <c r="BH253"/>
  <c r="BG253"/>
  <c r="BF253"/>
  <c r="T253"/>
  <c r="R253"/>
  <c r="P253"/>
  <c r="BI251"/>
  <c r="BH251"/>
  <c r="BG251"/>
  <c r="BF251"/>
  <c r="T251"/>
  <c r="R251"/>
  <c r="P251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3"/>
  <c r="BH243"/>
  <c r="BG243"/>
  <c r="BF243"/>
  <c r="T243"/>
  <c r="R243"/>
  <c r="P243"/>
  <c r="BI239"/>
  <c r="BH239"/>
  <c r="BG239"/>
  <c r="BF239"/>
  <c r="T239"/>
  <c r="R239"/>
  <c r="P239"/>
  <c r="BI236"/>
  <c r="BH236"/>
  <c r="BG236"/>
  <c r="BF236"/>
  <c r="T236"/>
  <c r="R236"/>
  <c r="P236"/>
  <c r="BI233"/>
  <c r="BH233"/>
  <c r="BG233"/>
  <c r="BF233"/>
  <c r="T233"/>
  <c r="R233"/>
  <c r="P233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19"/>
  <c r="BH219"/>
  <c r="BG219"/>
  <c r="BF219"/>
  <c r="T219"/>
  <c r="R219"/>
  <c r="P219"/>
  <c r="BI216"/>
  <c r="BH216"/>
  <c r="BG216"/>
  <c r="BF216"/>
  <c r="T216"/>
  <c r="R216"/>
  <c r="P216"/>
  <c r="BI211"/>
  <c r="BH211"/>
  <c r="BG211"/>
  <c r="BF211"/>
  <c r="T211"/>
  <c r="R211"/>
  <c r="P211"/>
  <c r="BI208"/>
  <c r="BH208"/>
  <c r="BG208"/>
  <c r="BF208"/>
  <c r="T208"/>
  <c r="R208"/>
  <c r="P208"/>
  <c r="BI205"/>
  <c r="BH205"/>
  <c r="BG205"/>
  <c r="BF205"/>
  <c r="T205"/>
  <c r="R205"/>
  <c r="P205"/>
  <c r="BI202"/>
  <c r="BH202"/>
  <c r="BG202"/>
  <c r="BF202"/>
  <c r="T202"/>
  <c r="R202"/>
  <c r="P202"/>
  <c r="BI195"/>
  <c r="BH195"/>
  <c r="BG195"/>
  <c r="BF195"/>
  <c r="T195"/>
  <c r="R195"/>
  <c r="P195"/>
  <c r="BI192"/>
  <c r="BH192"/>
  <c r="BG192"/>
  <c r="BF192"/>
  <c r="T192"/>
  <c r="R192"/>
  <c r="P192"/>
  <c r="BI188"/>
  <c r="BH188"/>
  <c r="BG188"/>
  <c r="BF188"/>
  <c r="T188"/>
  <c r="R188"/>
  <c r="P188"/>
  <c r="BI184"/>
  <c r="BH184"/>
  <c r="BG184"/>
  <c r="BF184"/>
  <c r="T184"/>
  <c r="R184"/>
  <c r="P184"/>
  <c r="BI181"/>
  <c r="BH181"/>
  <c r="BG181"/>
  <c r="BF181"/>
  <c r="T181"/>
  <c r="R181"/>
  <c r="P181"/>
  <c r="BI175"/>
  <c r="BH175"/>
  <c r="BG175"/>
  <c r="BF175"/>
  <c r="T175"/>
  <c r="R175"/>
  <c r="P175"/>
  <c r="BI170"/>
  <c r="BH170"/>
  <c r="BG170"/>
  <c r="BF170"/>
  <c r="T170"/>
  <c r="R170"/>
  <c r="P170"/>
  <c r="BI163"/>
  <c r="BH163"/>
  <c r="BG163"/>
  <c r="BF163"/>
  <c r="T163"/>
  <c r="R163"/>
  <c r="P163"/>
  <c r="BI159"/>
  <c r="BH159"/>
  <c r="BG159"/>
  <c r="BF159"/>
  <c r="T159"/>
  <c r="R159"/>
  <c r="P159"/>
  <c r="BI156"/>
  <c r="BH156"/>
  <c r="BG156"/>
  <c r="BF156"/>
  <c r="T156"/>
  <c r="R156"/>
  <c r="P156"/>
  <c r="BI152"/>
  <c r="BH152"/>
  <c r="BG152"/>
  <c r="BF152"/>
  <c r="T152"/>
  <c r="R152"/>
  <c r="P152"/>
  <c r="BI150"/>
  <c r="BH150"/>
  <c r="BG150"/>
  <c r="BF150"/>
  <c r="T150"/>
  <c r="R150"/>
  <c r="P150"/>
  <c r="BI147"/>
  <c r="BH147"/>
  <c r="BG147"/>
  <c r="BF147"/>
  <c r="T147"/>
  <c r="R147"/>
  <c r="P147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2"/>
  <c r="BH132"/>
  <c r="BG132"/>
  <c r="BF132"/>
  <c r="T132"/>
  <c r="R132"/>
  <c r="P132"/>
  <c r="BI126"/>
  <c r="BH126"/>
  <c r="BG126"/>
  <c r="BF126"/>
  <c r="T126"/>
  <c r="R126"/>
  <c r="P126"/>
  <c r="BI122"/>
  <c r="BH122"/>
  <c r="BG122"/>
  <c r="BF122"/>
  <c r="T122"/>
  <c r="R122"/>
  <c r="P122"/>
  <c r="BI118"/>
  <c r="BH118"/>
  <c r="BG118"/>
  <c r="BF118"/>
  <c r="T118"/>
  <c r="R118"/>
  <c r="P118"/>
  <c r="BI114"/>
  <c r="BH114"/>
  <c r="BG114"/>
  <c r="BF114"/>
  <c r="T114"/>
  <c r="R114"/>
  <c r="P114"/>
  <c r="J108"/>
  <c r="J107"/>
  <c r="F107"/>
  <c r="F105"/>
  <c r="E103"/>
  <c r="J55"/>
  <c r="J54"/>
  <c r="F54"/>
  <c r="F52"/>
  <c r="E50"/>
  <c r="J18"/>
  <c r="E18"/>
  <c r="F108"/>
  <c r="J17"/>
  <c r="J12"/>
  <c r="J105"/>
  <c r="E7"/>
  <c r="E48"/>
  <c i="2" r="J95"/>
  <c r="J37"/>
  <c r="J36"/>
  <c i="1" r="AY55"/>
  <c i="2" r="J35"/>
  <c i="1" r="AX55"/>
  <c i="2" r="BI110"/>
  <c r="BH110"/>
  <c r="BG110"/>
  <c r="BF110"/>
  <c r="T110"/>
  <c r="R110"/>
  <c r="P110"/>
  <c r="BI106"/>
  <c r="BH106"/>
  <c r="BG106"/>
  <c r="BF106"/>
  <c r="T106"/>
  <c r="R106"/>
  <c r="P106"/>
  <c r="BI104"/>
  <c r="BH104"/>
  <c r="BG104"/>
  <c r="BF104"/>
  <c r="T104"/>
  <c r="R104"/>
  <c r="P104"/>
  <c r="BI101"/>
  <c r="BH101"/>
  <c r="BG101"/>
  <c r="BF101"/>
  <c r="T101"/>
  <c r="R101"/>
  <c r="P101"/>
  <c r="BI100"/>
  <c r="BH100"/>
  <c r="BG100"/>
  <c r="BF100"/>
  <c r="T100"/>
  <c r="R100"/>
  <c r="P100"/>
  <c r="BI97"/>
  <c r="BH97"/>
  <c r="BG97"/>
  <c r="BF97"/>
  <c r="T97"/>
  <c r="R97"/>
  <c r="P97"/>
  <c r="J62"/>
  <c r="BI91"/>
  <c r="BH91"/>
  <c r="BG91"/>
  <c r="BF91"/>
  <c r="T91"/>
  <c r="R91"/>
  <c r="P91"/>
  <c r="BI87"/>
  <c r="BH87"/>
  <c r="BG87"/>
  <c r="BF87"/>
  <c r="T87"/>
  <c r="R87"/>
  <c r="P87"/>
  <c r="J81"/>
  <c r="J80"/>
  <c r="F80"/>
  <c r="F78"/>
  <c r="E76"/>
  <c r="J55"/>
  <c r="J54"/>
  <c r="F54"/>
  <c r="F52"/>
  <c r="E50"/>
  <c r="J18"/>
  <c r="E18"/>
  <c r="F55"/>
  <c r="J17"/>
  <c r="J12"/>
  <c r="J52"/>
  <c r="E7"/>
  <c r="E74"/>
  <c i="1" r="L50"/>
  <c r="AM50"/>
  <c r="AM49"/>
  <c r="L49"/>
  <c r="AM47"/>
  <c r="L47"/>
  <c r="L45"/>
  <c r="L44"/>
  <c i="3" r="J327"/>
  <c r="J846"/>
  <c r="BK634"/>
  <c r="BK843"/>
  <c r="BK951"/>
  <c i="4" r="BK213"/>
  <c r="J153"/>
  <c i="5" r="J203"/>
  <c r="BK201"/>
  <c i="6" r="BK159"/>
  <c i="7" r="BK219"/>
  <c r="BK167"/>
  <c i="8" r="J112"/>
  <c r="J110"/>
  <c i="4" r="J111"/>
  <c i="7" r="J102"/>
  <c i="8" r="BK168"/>
  <c i="2" r="J100"/>
  <c i="3" r="J720"/>
  <c r="J893"/>
  <c r="J437"/>
  <c r="BK511"/>
  <c r="J708"/>
  <c r="BK195"/>
  <c i="1" r="AS54"/>
  <c i="3" r="BK940"/>
  <c r="J724"/>
  <c r="BK222"/>
  <c r="J791"/>
  <c r="J648"/>
  <c i="4" r="BK296"/>
  <c r="J258"/>
  <c r="J207"/>
  <c i="5" r="J183"/>
  <c r="BK116"/>
  <c i="6" r="J155"/>
  <c i="7" r="BK246"/>
  <c r="BK228"/>
  <c r="J128"/>
  <c r="BK128"/>
  <c i="8" r="BK189"/>
  <c i="3" r="BK831"/>
  <c r="J928"/>
  <c i="4" r="BK254"/>
  <c i="3" r="J798"/>
  <c r="BK139"/>
  <c r="J184"/>
  <c r="J195"/>
  <c r="J147"/>
  <c r="J122"/>
  <c r="BK720"/>
  <c i="4" r="J259"/>
  <c r="BK141"/>
  <c i="5" r="J174"/>
  <c r="BK191"/>
  <c r="J95"/>
  <c i="7" r="BK249"/>
  <c r="J125"/>
  <c i="8" r="J123"/>
  <c i="3" r="J661"/>
  <c r="J734"/>
  <c i="5" r="J110"/>
  <c i="8" r="BK211"/>
  <c i="3" r="J678"/>
  <c r="J870"/>
  <c i="4" r="BK95"/>
  <c i="5" r="J158"/>
  <c r="BK127"/>
  <c r="J121"/>
  <c i="8" r="BK107"/>
  <c i="3" r="J851"/>
  <c r="BK689"/>
  <c r="BK226"/>
  <c r="J618"/>
  <c r="BK884"/>
  <c r="BK792"/>
  <c r="J800"/>
  <c r="BK159"/>
  <c i="4" r="J245"/>
  <c r="J189"/>
  <c i="7" r="J222"/>
  <c i="8" r="BK208"/>
  <c i="3" r="BK425"/>
  <c i="5" r="BK217"/>
  <c i="6" r="J168"/>
  <c i="7" r="J210"/>
  <c i="8" r="BK214"/>
  <c r="J101"/>
  <c i="3" r="BK761"/>
  <c r="J118"/>
  <c r="J559"/>
  <c r="BK276"/>
  <c i="4" r="J285"/>
  <c r="BK128"/>
  <c i="3" r="J452"/>
  <c r="BK347"/>
  <c r="BK377"/>
  <c r="J539"/>
  <c r="BK863"/>
  <c r="J467"/>
  <c r="J697"/>
  <c r="J653"/>
  <c i="7" r="J238"/>
  <c r="BK194"/>
  <c i="3" r="BK814"/>
  <c r="J915"/>
  <c r="J812"/>
  <c r="J792"/>
  <c i="4" r="BK276"/>
  <c i="5" r="J205"/>
  <c r="BK149"/>
  <c i="6" r="J126"/>
  <c i="7" r="J202"/>
  <c i="8" r="BK92"/>
  <c i="3" r="BK504"/>
  <c r="J323"/>
  <c r="BK641"/>
  <c i="6" r="J93"/>
  <c i="8" r="BK135"/>
  <c i="3" r="J205"/>
  <c r="BK908"/>
  <c i="4" r="J145"/>
  <c i="5" r="BK208"/>
  <c r="BK181"/>
  <c r="J120"/>
  <c i="6" r="J147"/>
  <c i="7" r="J232"/>
  <c r="J206"/>
  <c i="8" r="J213"/>
  <c r="J170"/>
  <c i="3" r="BK587"/>
  <c r="J675"/>
  <c i="4" r="J213"/>
  <c r="J248"/>
  <c i="5" r="J184"/>
  <c r="BK203"/>
  <c i="6" r="BK141"/>
  <c i="7" r="J181"/>
  <c i="3" r="J887"/>
  <c r="BK233"/>
  <c r="J681"/>
  <c r="BK646"/>
  <c r="BK920"/>
  <c r="J948"/>
  <c i="7" r="BK186"/>
  <c i="8" r="J164"/>
  <c i="3" r="BK445"/>
  <c r="BK239"/>
  <c r="J621"/>
  <c r="J476"/>
  <c r="BK392"/>
  <c r="BK319"/>
  <c r="BK706"/>
  <c i="4" r="BK169"/>
  <c r="BK236"/>
  <c i="5" r="BK202"/>
  <c i="6" r="BK115"/>
  <c r="BK97"/>
  <c i="7" r="J192"/>
  <c i="3" r="J634"/>
  <c r="BK452"/>
  <c r="J773"/>
  <c r="BK945"/>
  <c r="BK648"/>
  <c r="BK428"/>
  <c r="J315"/>
  <c r="J863"/>
  <c r="BK142"/>
  <c r="J246"/>
  <c r="BK518"/>
  <c r="BK313"/>
  <c r="BK192"/>
  <c i="4" r="BK116"/>
  <c r="J116"/>
  <c i="2" r="BK91"/>
  <c i="3" r="BK296"/>
  <c r="BK489"/>
  <c i="6" r="J141"/>
  <c i="3" r="J398"/>
  <c r="J479"/>
  <c r="BK493"/>
  <c r="J761"/>
  <c r="J742"/>
  <c r="BK327"/>
  <c r="BK534"/>
  <c r="BK520"/>
  <c i="4" r="J124"/>
  <c i="5" r="BK227"/>
  <c i="7" r="BK238"/>
  <c r="J175"/>
  <c r="BK241"/>
  <c i="8" r="BK183"/>
  <c i="7" r="J94"/>
  <c i="8" r="BK123"/>
  <c i="3" r="BK356"/>
  <c r="BK829"/>
  <c r="J531"/>
  <c r="J520"/>
  <c r="BK655"/>
  <c i="4" r="BK286"/>
  <c r="J229"/>
  <c i="5" r="J102"/>
  <c r="J145"/>
  <c r="BK120"/>
  <c i="7" r="J234"/>
  <c i="8" r="BK158"/>
  <c r="BK152"/>
  <c i="3" r="J524"/>
  <c i="5" r="BK110"/>
  <c i="6" r="J158"/>
  <c i="8" r="BK115"/>
  <c i="2" r="BK104"/>
  <c i="3" r="J664"/>
  <c r="J905"/>
  <c r="J594"/>
  <c i="4" r="BK98"/>
  <c i="5" r="BK223"/>
  <c r="BK171"/>
  <c i="6" r="J119"/>
  <c i="7" r="J249"/>
  <c i="8" r="BK141"/>
  <c r="J115"/>
  <c i="3" r="J431"/>
  <c r="J843"/>
  <c r="BK837"/>
  <c r="J597"/>
  <c r="BK746"/>
  <c r="J622"/>
  <c i="6" r="BK99"/>
  <c i="3" r="BK609"/>
  <c r="J694"/>
  <c r="J659"/>
  <c r="J403"/>
  <c i="4" r="BK186"/>
  <c r="BK113"/>
  <c i="5" r="BK123"/>
  <c i="6" r="BK172"/>
  <c i="7" r="J241"/>
  <c i="3" r="BK902"/>
  <c r="BK560"/>
  <c r="BK697"/>
  <c r="J945"/>
  <c i="4" r="BK293"/>
  <c r="BK109"/>
  <c i="5" r="J201"/>
  <c r="BK169"/>
  <c i="7" r="BK257"/>
  <c i="8" r="J183"/>
  <c r="BK201"/>
  <c i="3" r="BK726"/>
  <c r="J417"/>
  <c r="J691"/>
  <c r="BK937"/>
  <c r="J802"/>
  <c r="BK515"/>
  <c r="BK305"/>
  <c r="J740"/>
  <c i="4" r="BK239"/>
  <c r="J101"/>
  <c i="7" r="J160"/>
  <c i="8" r="J161"/>
  <c r="BK98"/>
  <c i="3" r="J126"/>
  <c r="J745"/>
  <c r="BK411"/>
  <c r="J224"/>
  <c r="BK797"/>
  <c r="BK708"/>
  <c r="J602"/>
  <c r="J361"/>
  <c r="BK897"/>
  <c r="BK156"/>
  <c r="BK764"/>
  <c i="4" r="BK300"/>
  <c r="J219"/>
  <c r="BK200"/>
  <c i="5" r="BK124"/>
  <c i="6" r="J89"/>
  <c i="7" r="BK156"/>
  <c r="J167"/>
  <c i="3" r="J548"/>
  <c r="BK631"/>
  <c r="BK621"/>
  <c r="BK749"/>
  <c r="J313"/>
  <c r="BK805"/>
  <c r="BK114"/>
  <c r="BK437"/>
  <c r="BK783"/>
  <c r="J639"/>
  <c r="J114"/>
  <c r="BK420"/>
  <c r="J299"/>
  <c i="4" r="BK111"/>
  <c r="J128"/>
  <c i="3" r="J359"/>
  <c r="BK683"/>
  <c r="J934"/>
  <c r="J287"/>
  <c i="8" r="BK164"/>
  <c i="3" r="J243"/>
  <c r="BK628"/>
  <c r="BK795"/>
  <c r="J738"/>
  <c r="J272"/>
  <c r="J536"/>
  <c r="J276"/>
  <c i="4" r="J200"/>
  <c r="J105"/>
  <c i="5" r="J92"/>
  <c i="6" r="BK103"/>
  <c i="7" r="BK232"/>
  <c r="J96"/>
  <c r="BK181"/>
  <c r="J131"/>
  <c i="8" r="J92"/>
  <c r="J138"/>
  <c r="J205"/>
  <c i="3" r="J464"/>
  <c r="J599"/>
  <c r="J222"/>
  <c r="BK599"/>
  <c r="J305"/>
  <c r="BK703"/>
  <c r="J743"/>
  <c r="J587"/>
  <c r="BK622"/>
  <c r="J239"/>
  <c r="J266"/>
  <c r="BK181"/>
  <c r="J507"/>
  <c i="4" r="J133"/>
  <c r="J242"/>
  <c i="7" r="J218"/>
  <c i="8" r="BK170"/>
  <c i="3" r="J233"/>
  <c r="BK569"/>
  <c r="BK799"/>
  <c r="BK529"/>
  <c r="BK722"/>
  <c r="J810"/>
  <c r="J337"/>
  <c r="BK730"/>
  <c i="4" r="J118"/>
  <c r="BK207"/>
  <c i="5" r="BK145"/>
  <c i="6" r="J106"/>
  <c i="3" r="J794"/>
  <c r="BK893"/>
  <c r="BK578"/>
  <c r="J290"/>
  <c r="J219"/>
  <c i="4" r="BK145"/>
  <c r="BK233"/>
  <c i="5" r="J104"/>
  <c r="J125"/>
  <c i="6" r="J129"/>
  <c i="7" r="BK166"/>
  <c i="8" r="J173"/>
  <c r="BK149"/>
  <c i="3" r="J449"/>
  <c i="6" r="J161"/>
  <c i="8" r="J208"/>
  <c i="3" r="J441"/>
  <c r="J392"/>
  <c r="J487"/>
  <c r="BK915"/>
  <c r="J876"/>
  <c i="4" r="J246"/>
  <c r="BK219"/>
  <c i="5" r="J202"/>
  <c i="6" r="J99"/>
  <c i="7" r="J134"/>
  <c i="8" r="BK186"/>
  <c r="BK161"/>
  <c i="2" r="BK101"/>
  <c i="3" r="BK317"/>
  <c r="J363"/>
  <c r="J755"/>
  <c i="5" r="BK189"/>
  <c r="BK155"/>
  <c r="BK135"/>
  <c i="6" r="BK168"/>
  <c i="7" r="BK192"/>
  <c i="8" r="J158"/>
  <c i="2" r="BK100"/>
  <c i="3" r="J515"/>
  <c i="4" r="BK269"/>
  <c r="J193"/>
  <c i="5" r="J107"/>
  <c r="BK118"/>
  <c i="7" r="BK207"/>
  <c r="BK94"/>
  <c r="J257"/>
  <c r="J166"/>
  <c r="BK213"/>
  <c i="8" r="BK205"/>
  <c r="BK129"/>
  <c r="BK155"/>
  <c i="3" r="BK675"/>
  <c r="J578"/>
  <c r="J459"/>
  <c r="J251"/>
  <c r="J685"/>
  <c r="J163"/>
  <c r="J628"/>
  <c r="J884"/>
  <c r="BK777"/>
  <c r="J411"/>
  <c i="4" r="BK225"/>
  <c r="BK189"/>
  <c r="BK178"/>
  <c i="3" r="BK602"/>
  <c r="BK821"/>
  <c r="J279"/>
  <c r="J856"/>
  <c r="J385"/>
  <c r="BK311"/>
  <c r="J703"/>
  <c i="4" r="BK304"/>
  <c r="BK172"/>
  <c r="BK105"/>
  <c i="5" r="J118"/>
  <c i="7" r="BK131"/>
  <c i="8" r="BK132"/>
  <c i="3" r="BK624"/>
  <c r="J490"/>
  <c r="J751"/>
  <c r="J748"/>
  <c r="J136"/>
  <c r="J401"/>
  <c r="J481"/>
  <c r="BK152"/>
  <c r="BK266"/>
  <c r="J651"/>
  <c r="BK531"/>
  <c i="4" r="J282"/>
  <c r="BK246"/>
  <c i="5" r="J166"/>
  <c r="BK178"/>
  <c i="6" r="BK110"/>
  <c i="7" r="J137"/>
  <c i="8" r="BK178"/>
  <c r="J152"/>
  <c i="3" r="BK431"/>
  <c r="BK724"/>
  <c r="J683"/>
  <c r="J854"/>
  <c r="J779"/>
  <c r="J495"/>
  <c i="4" r="J288"/>
  <c r="BK136"/>
  <c i="5" r="BK196"/>
  <c r="J116"/>
  <c i="6" r="J138"/>
  <c i="7" r="BK125"/>
  <c i="3" r="BK738"/>
  <c r="BK728"/>
  <c r="BK617"/>
  <c r="J882"/>
  <c r="BK228"/>
  <c r="J367"/>
  <c r="J331"/>
  <c r="J805"/>
  <c r="BK740"/>
  <c r="BK459"/>
  <c r="BK505"/>
  <c r="BK279"/>
  <c r="BK758"/>
  <c r="BK614"/>
  <c i="4" r="J300"/>
  <c r="J149"/>
  <c i="2" r="J91"/>
  <c i="3" r="BK526"/>
  <c r="J746"/>
  <c r="BK398"/>
  <c r="BK681"/>
  <c i="6" r="BK132"/>
  <c i="3" r="BK371"/>
  <c r="BK743"/>
  <c r="BK796"/>
  <c r="BK385"/>
  <c r="BK456"/>
  <c r="BK794"/>
  <c r="BK147"/>
  <c r="J713"/>
  <c i="4" r="BK193"/>
  <c r="J250"/>
  <c i="5" r="J161"/>
  <c r="J164"/>
  <c i="6" r="J164"/>
  <c i="7" r="BK113"/>
  <c r="BK210"/>
  <c r="BK255"/>
  <c r="J122"/>
  <c r="J216"/>
  <c i="8" r="J135"/>
  <c r="J98"/>
  <c i="3" r="J211"/>
  <c r="BK216"/>
  <c r="BK715"/>
  <c r="BK732"/>
  <c r="J655"/>
  <c r="BK423"/>
  <c r="J718"/>
  <c r="J931"/>
  <c r="BK789"/>
  <c r="BK773"/>
  <c i="4" r="BK259"/>
  <c r="J236"/>
  <c i="5" r="BK164"/>
  <c r="J128"/>
  <c i="6" r="BK113"/>
  <c i="7" r="J246"/>
  <c r="BK122"/>
  <c i="8" r="J178"/>
  <c i="3" r="J228"/>
  <c r="BK170"/>
  <c i="5" r="J122"/>
  <c i="6" r="BK129"/>
  <c r="J115"/>
  <c i="8" r="J188"/>
  <c i="3" r="J428"/>
  <c r="BK467"/>
  <c i="8" r="BK121"/>
  <c r="BK101"/>
  <c r="J186"/>
  <c i="3" r="BK498"/>
  <c r="J631"/>
  <c r="BK691"/>
  <c r="J912"/>
  <c r="J771"/>
  <c r="BK224"/>
  <c r="J170"/>
  <c r="BK315"/>
  <c i="4" r="BK273"/>
  <c r="J225"/>
  <c i="5" r="J221"/>
  <c r="J227"/>
  <c r="J155"/>
  <c i="6" r="BK158"/>
  <c i="7" r="BK171"/>
  <c i="8" r="J198"/>
  <c r="J129"/>
  <c i="3" r="J353"/>
  <c r="BK211"/>
  <c r="J814"/>
  <c r="BK810"/>
  <c r="BK409"/>
  <c r="J245"/>
  <c i="4" r="BK166"/>
  <c r="J186"/>
  <c i="5" r="BK221"/>
  <c r="BK99"/>
  <c i="6" r="J113"/>
  <c i="7" r="BK137"/>
  <c i="3" r="J489"/>
  <c r="BK923"/>
  <c r="BK659"/>
  <c r="BK887"/>
  <c r="J192"/>
  <c r="J614"/>
  <c r="J156"/>
  <c r="BK791"/>
  <c r="BK251"/>
  <c r="J208"/>
  <c r="BK710"/>
  <c r="BK608"/>
  <c r="J175"/>
  <c r="BK362"/>
  <c r="BK287"/>
  <c i="4" r="J255"/>
  <c r="J222"/>
  <c r="J233"/>
  <c i="3" r="BK414"/>
  <c r="J834"/>
  <c r="BK840"/>
  <c i="8" r="BK90"/>
  <c i="3" r="BK868"/>
  <c r="J473"/>
  <c r="BK653"/>
  <c r="BK870"/>
  <c r="J605"/>
  <c r="J498"/>
  <c r="J260"/>
  <c r="J409"/>
  <c i="4" r="BK122"/>
  <c r="BK282"/>
  <c r="J113"/>
  <c i="5" r="BK161"/>
  <c i="6" r="BK138"/>
  <c i="7" r="J186"/>
  <c r="BK209"/>
  <c r="J209"/>
  <c i="8" r="J203"/>
  <c i="7" r="BK197"/>
  <c i="3" r="BK236"/>
  <c r="J573"/>
  <c r="BK246"/>
  <c r="BK664"/>
  <c i="2" r="BK97"/>
  <c i="3" r="J425"/>
  <c r="J937"/>
  <c r="BK860"/>
  <c r="J505"/>
  <c r="BK331"/>
  <c r="BK748"/>
  <c i="4" r="J304"/>
  <c r="BK181"/>
  <c r="J109"/>
  <c i="5" r="J199"/>
  <c r="J223"/>
  <c i="6" r="BK175"/>
  <c r="BK116"/>
  <c i="7" r="BK160"/>
  <c i="8" r="J176"/>
  <c r="J214"/>
  <c i="3" r="J396"/>
  <c r="BK542"/>
  <c i="5" r="J138"/>
  <c i="6" r="BK144"/>
  <c i="8" r="BK173"/>
  <c i="3" r="J236"/>
  <c r="BK253"/>
  <c r="J732"/>
  <c r="BK846"/>
  <c r="BK880"/>
  <c r="J617"/>
  <c r="BK559"/>
  <c r="J793"/>
  <c r="BK770"/>
  <c i="4" r="J261"/>
  <c r="BK156"/>
  <c r="BK222"/>
  <c i="5" r="BK138"/>
  <c r="J119"/>
  <c i="6" r="BK119"/>
  <c i="7" r="BK206"/>
  <c i="8" r="J90"/>
  <c r="BK112"/>
  <c i="3" r="J377"/>
  <c r="J509"/>
  <c r="J840"/>
  <c r="BK390"/>
  <c r="BK793"/>
  <c r="J511"/>
  <c r="J232"/>
  <c i="4" r="BK261"/>
  <c r="BK158"/>
  <c i="5" r="J169"/>
  <c r="J124"/>
  <c i="6" r="J135"/>
  <c i="7" r="J119"/>
  <c i="3" r="BK359"/>
  <c r="J566"/>
  <c r="BK685"/>
  <c r="J728"/>
  <c r="J923"/>
  <c i="8" r="J194"/>
  <c r="BK194"/>
  <c i="3" r="J749"/>
  <c i="5" r="J178"/>
  <c i="6" r="BK123"/>
  <c i="7" r="J228"/>
  <c i="8" r="J104"/>
  <c r="J209"/>
  <c i="3" r="J311"/>
  <c r="J350"/>
  <c r="BK323"/>
  <c r="BK290"/>
  <c r="J341"/>
  <c r="J347"/>
  <c i="4" r="J254"/>
  <c r="BK290"/>
  <c r="BK124"/>
  <c i="5" r="BK166"/>
  <c i="6" r="J175"/>
  <c i="7" r="J107"/>
  <c r="BK96"/>
  <c i="3" r="BK247"/>
  <c r="J202"/>
  <c r="J542"/>
  <c r="J715"/>
  <c r="J726"/>
  <c r="J247"/>
  <c r="BK565"/>
  <c r="BK481"/>
  <c r="J890"/>
  <c r="BK767"/>
  <c r="J799"/>
  <c r="BK232"/>
  <c r="BK807"/>
  <c r="BK396"/>
  <c r="J722"/>
  <c i="4" r="BK229"/>
  <c i="3" r="J374"/>
  <c r="BK744"/>
  <c r="BK667"/>
  <c r="BK184"/>
  <c r="J940"/>
  <c r="J831"/>
  <c i="4" r="J175"/>
  <c r="J239"/>
  <c i="5" r="BK187"/>
  <c r="BK158"/>
  <c r="BK122"/>
  <c i="6" r="J151"/>
  <c i="7" r="BK102"/>
  <c r="J164"/>
  <c i="8" r="J211"/>
  <c r="BK138"/>
  <c i="3" r="BK364"/>
  <c r="BK742"/>
  <c r="BK834"/>
  <c i="4" r="J184"/>
  <c r="J197"/>
  <c i="5" r="BK121"/>
  <c i="7" r="BK234"/>
  <c i="8" r="BK198"/>
  <c r="J155"/>
  <c i="3" r="BK669"/>
  <c i="7" r="BK202"/>
  <c r="BK134"/>
  <c i="8" r="J132"/>
  <c r="J107"/>
  <c i="3" r="J758"/>
  <c r="BK745"/>
  <c r="J776"/>
  <c r="BK851"/>
  <c r="BK905"/>
  <c r="J951"/>
  <c r="J827"/>
  <c r="J414"/>
  <c i="2" r="J87"/>
  <c i="3" r="J216"/>
  <c r="BK175"/>
  <c r="J821"/>
  <c r="BK605"/>
  <c r="J569"/>
  <c r="J789"/>
  <c i="4" r="J279"/>
  <c i="5" r="BK128"/>
  <c r="BK199"/>
  <c i="6" r="BK118"/>
  <c i="7" r="BK222"/>
  <c i="8" r="J149"/>
  <c i="3" r="J529"/>
  <c r="J819"/>
  <c i="4" r="BK263"/>
  <c r="J141"/>
  <c i="3" r="J269"/>
  <c r="J868"/>
  <c r="BK876"/>
  <c i="6" r="BK155"/>
  <c i="8" r="J121"/>
  <c i="3" r="BK718"/>
  <c r="BK585"/>
  <c r="BK616"/>
  <c r="J592"/>
  <c r="BK293"/>
  <c r="BK566"/>
  <c i="4" r="J276"/>
  <c r="J98"/>
  <c i="5" r="BK205"/>
  <c i="6" r="J103"/>
  <c r="J118"/>
  <c i="7" r="BK107"/>
  <c r="J199"/>
  <c r="J147"/>
  <c i="8" r="J181"/>
  <c r="BK118"/>
  <c r="J95"/>
  <c i="3" r="BK353"/>
  <c r="BK126"/>
  <c r="J797"/>
  <c r="J576"/>
  <c r="J390"/>
  <c r="J493"/>
  <c r="J483"/>
  <c r="J920"/>
  <c i="4" r="BK245"/>
  <c r="BK204"/>
  <c i="5" r="J171"/>
  <c r="BK92"/>
  <c i="7" r="BK216"/>
  <c r="J145"/>
  <c i="8" r="BK181"/>
  <c i="3" r="J433"/>
  <c r="J456"/>
  <c r="BK487"/>
  <c r="BK441"/>
  <c r="BK122"/>
  <c r="BK150"/>
  <c r="J554"/>
  <c r="J534"/>
  <c r="J296"/>
  <c r="J667"/>
  <c r="BK539"/>
  <c i="4" r="BK252"/>
  <c r="BK210"/>
  <c i="6" r="J116"/>
  <c i="8" r="BK213"/>
  <c i="3" r="J580"/>
  <c r="J420"/>
  <c r="BK912"/>
  <c r="J730"/>
  <c r="BK507"/>
  <c r="J767"/>
  <c r="BK771"/>
  <c r="J616"/>
  <c i="4" r="BK197"/>
  <c r="BK184"/>
  <c i="5" r="J210"/>
  <c r="J113"/>
  <c i="6" r="BK135"/>
  <c i="7" r="BK252"/>
  <c i="8" r="J191"/>
  <c i="2" r="J106"/>
  <c i="3" r="BK476"/>
  <c r="J611"/>
  <c r="BK573"/>
  <c r="BK576"/>
  <c r="J744"/>
  <c r="BK554"/>
  <c i="4" r="BK101"/>
  <c r="BK203"/>
  <c i="5" r="J135"/>
  <c r="J181"/>
  <c i="6" r="BK151"/>
  <c i="7" r="J197"/>
  <c i="3" r="J837"/>
  <c r="BK118"/>
  <c i="6" r="J159"/>
  <c r="J110"/>
  <c i="7" r="J219"/>
  <c i="8" r="BK126"/>
  <c i="2" r="J101"/>
  <c i="3" r="J181"/>
  <c r="J334"/>
  <c r="J860"/>
  <c i="4" r="BK149"/>
  <c i="5" r="BK104"/>
  <c r="BK213"/>
  <c i="6" r="BK161"/>
  <c i="8" r="J146"/>
  <c i="2" r="J110"/>
  <c i="3" r="BK367"/>
  <c r="BK747"/>
  <c r="J387"/>
  <c r="BK736"/>
  <c r="J526"/>
  <c r="BK479"/>
  <c r="BK272"/>
  <c r="J641"/>
  <c i="4" r="J181"/>
  <c i="5" r="J149"/>
  <c i="8" r="BK191"/>
  <c r="BK188"/>
  <c i="3" r="BK337"/>
  <c r="BK401"/>
  <c r="J142"/>
  <c r="BK597"/>
  <c r="J849"/>
  <c r="J764"/>
  <c r="J364"/>
  <c r="BK571"/>
  <c r="J518"/>
  <c r="J371"/>
  <c i="4" r="J210"/>
  <c r="J286"/>
  <c r="J156"/>
  <c i="5" r="J191"/>
  <c r="J189"/>
  <c r="BK102"/>
  <c i="7" r="J252"/>
  <c i="8" r="J168"/>
  <c i="5" r="BK119"/>
  <c i="6" r="BK147"/>
  <c i="7" r="J207"/>
  <c i="3" r="BK798"/>
  <c r="J624"/>
  <c r="BK854"/>
  <c r="BK934"/>
  <c r="J770"/>
  <c r="BK856"/>
  <c r="J362"/>
  <c r="BK594"/>
  <c r="BK283"/>
  <c r="J230"/>
  <c r="BK928"/>
  <c r="BK361"/>
  <c r="J710"/>
  <c r="J609"/>
  <c r="BK363"/>
  <c r="J356"/>
  <c i="4" r="BK153"/>
  <c r="J204"/>
  <c i="3" r="BK417"/>
  <c r="BK882"/>
  <c r="BK243"/>
  <c r="BK132"/>
  <c i="2" r="BK110"/>
  <c i="3" r="BK890"/>
  <c r="J706"/>
  <c r="J150"/>
  <c r="BK245"/>
  <c r="J608"/>
  <c r="BK694"/>
  <c i="4" r="BK279"/>
  <c r="J166"/>
  <c i="5" r="J196"/>
  <c r="BK210"/>
  <c i="6" r="BK164"/>
  <c i="3" r="J689"/>
  <c r="BK751"/>
  <c r="BK548"/>
  <c i="4" r="J122"/>
  <c r="J172"/>
  <c i="5" r="J194"/>
  <c i="6" r="J144"/>
  <c r="BK106"/>
  <c i="7" r="BK218"/>
  <c i="8" r="BK176"/>
  <c i="3" r="BK713"/>
  <c i="2" r="J104"/>
  <c i="3" r="BK661"/>
  <c r="J512"/>
  <c r="J700"/>
  <c r="BK230"/>
  <c r="J899"/>
  <c i="4" r="J290"/>
  <c r="BK250"/>
  <c i="5" r="BK131"/>
  <c r="J131"/>
  <c i="8" r="J189"/>
  <c i="3" r="J139"/>
  <c r="BK618"/>
  <c r="J132"/>
  <c r="BK651"/>
  <c r="J897"/>
  <c r="BK776"/>
  <c r="BK163"/>
  <c r="BK374"/>
  <c i="4" r="BK266"/>
  <c r="J95"/>
  <c r="BK216"/>
  <c i="7" r="BK164"/>
  <c i="4" r="BK258"/>
  <c i="5" r="BK113"/>
  <c r="BK142"/>
  <c i="6" r="J172"/>
  <c i="7" r="J213"/>
  <c r="BK147"/>
  <c i="8" r="BK203"/>
  <c i="2" r="J97"/>
  <c i="8" r="J141"/>
  <c i="3" r="BK208"/>
  <c r="J283"/>
  <c r="BK785"/>
  <c r="J736"/>
  <c r="J829"/>
  <c r="J585"/>
  <c r="BK512"/>
  <c r="BK524"/>
  <c r="BK734"/>
  <c r="J317"/>
  <c r="BK580"/>
  <c r="BK639"/>
  <c i="4" r="BK175"/>
  <c r="BK162"/>
  <c r="J178"/>
  <c i="3" r="BK827"/>
  <c r="BK483"/>
  <c r="J445"/>
  <c r="BK741"/>
  <c i="6" r="BK89"/>
  <c i="3" r="BK899"/>
  <c r="BK269"/>
  <c r="BK202"/>
  <c r="BK819"/>
  <c r="J646"/>
  <c r="J423"/>
  <c r="BK334"/>
  <c i="4" r="BK255"/>
  <c r="J158"/>
  <c r="J203"/>
  <c i="5" r="BK183"/>
  <c r="J127"/>
  <c i="6" r="J132"/>
  <c i="7" r="J113"/>
  <c r="J194"/>
  <c i="8" r="J201"/>
  <c r="J144"/>
  <c i="3" r="J807"/>
  <c r="BK700"/>
  <c r="BK433"/>
  <c r="BK873"/>
  <c r="BK136"/>
  <c r="J560"/>
  <c r="BK500"/>
  <c r="J319"/>
  <c r="BK800"/>
  <c r="BK509"/>
  <c r="BK341"/>
  <c i="4" r="BK248"/>
  <c r="BK242"/>
  <c i="5" r="J142"/>
  <c r="BK174"/>
  <c r="BK95"/>
  <c i="6" r="BK93"/>
  <c i="7" r="J156"/>
  <c i="8" r="BK95"/>
  <c i="3" r="J873"/>
  <c r="BK849"/>
  <c i="5" r="J99"/>
  <c i="8" r="J118"/>
  <c i="3" r="BK188"/>
  <c r="BK490"/>
  <c r="BK802"/>
  <c r="BK473"/>
  <c i="4" r="BK285"/>
  <c r="BK118"/>
  <c i="5" r="BK184"/>
  <c r="BK125"/>
  <c i="6" r="J97"/>
  <c i="7" r="BK175"/>
  <c r="J255"/>
  <c i="8" r="BK110"/>
  <c i="3" r="BK449"/>
  <c r="BK678"/>
  <c r="J571"/>
  <c r="J188"/>
  <c i="4" r="J169"/>
  <c i="5" r="J217"/>
  <c r="J208"/>
  <c i="6" r="BK126"/>
  <c i="7" r="BK199"/>
  <c i="8" r="BK209"/>
  <c i="3" r="BK403"/>
  <c r="J880"/>
  <c r="J777"/>
  <c r="J741"/>
  <c r="J785"/>
  <c r="BK931"/>
  <c r="BK611"/>
  <c r="BK592"/>
  <c r="BK350"/>
  <c r="BK344"/>
  <c i="4" r="BK288"/>
  <c r="J269"/>
  <c r="J252"/>
  <c r="J162"/>
  <c i="8" r="BK144"/>
  <c r="J126"/>
  <c i="3" r="J381"/>
  <c r="J500"/>
  <c r="J669"/>
  <c r="BK205"/>
  <c r="J253"/>
  <c r="J504"/>
  <c r="BK260"/>
  <c i="4" r="J293"/>
  <c r="BK133"/>
  <c i="5" r="BK194"/>
  <c r="J187"/>
  <c r="J123"/>
  <c i="7" r="BK119"/>
  <c r="J171"/>
  <c i="8" r="BK104"/>
  <c r="BK146"/>
  <c i="3" r="J159"/>
  <c r="J293"/>
  <c r="J902"/>
  <c r="BK495"/>
  <c r="J226"/>
  <c i="4" r="J296"/>
  <c r="J273"/>
  <c r="J136"/>
  <c i="5" r="J213"/>
  <c r="BK107"/>
  <c i="6" r="J123"/>
  <c i="2" r="BK106"/>
  <c i="3" r="J747"/>
  <c r="J796"/>
  <c r="J152"/>
  <c r="BK812"/>
  <c r="BK381"/>
  <c r="BK464"/>
  <c r="BK536"/>
  <c r="J783"/>
  <c r="BK779"/>
  <c r="BK948"/>
  <c r="J908"/>
  <c r="J344"/>
  <c r="J565"/>
  <c r="BK219"/>
  <c r="BK755"/>
  <c i="4" r="J266"/>
  <c r="J263"/>
  <c r="J216"/>
  <c i="2" r="BK87"/>
  <c i="3" r="BK387"/>
  <c r="J795"/>
  <c i="7" r="BK145"/>
  <c i="3" r="BK299"/>
  <c l="1" r="R943"/>
  <c i="2" r="R105"/>
  <c i="3" r="P278"/>
  <c r="BK448"/>
  <c r="J448"/>
  <c r="J67"/>
  <c r="T475"/>
  <c r="R514"/>
  <c r="BK666"/>
  <c r="J666"/>
  <c r="J79"/>
  <c r="P693"/>
  <c r="R839"/>
  <c r="R886"/>
  <c r="T914"/>
  <c i="4" r="P94"/>
  <c r="BK104"/>
  <c r="J104"/>
  <c r="J62"/>
  <c r="R202"/>
  <c r="BK292"/>
  <c r="J292"/>
  <c r="J72"/>
  <c i="6" r="BK88"/>
  <c r="J88"/>
  <c r="J60"/>
  <c r="P96"/>
  <c r="T96"/>
  <c r="T154"/>
  <c r="T153"/>
  <c i="4" r="P140"/>
  <c r="R247"/>
  <c i="5" r="P137"/>
  <c r="T173"/>
  <c r="P216"/>
  <c r="P215"/>
  <c i="6" r="BK105"/>
  <c r="BK104"/>
  <c r="J104"/>
  <c r="J62"/>
  <c i="2" r="P96"/>
  <c i="3" r="BK113"/>
  <c r="J113"/>
  <c r="J61"/>
  <c r="BK278"/>
  <c r="J278"/>
  <c r="J64"/>
  <c r="R448"/>
  <c r="R486"/>
  <c r="P510"/>
  <c r="BK620"/>
  <c r="J620"/>
  <c r="J76"/>
  <c r="R666"/>
  <c r="P717"/>
  <c i="5" r="BK180"/>
  <c r="J180"/>
  <c r="J64"/>
  <c r="T207"/>
  <c i="6" r="BK96"/>
  <c r="J96"/>
  <c r="J61"/>
  <c r="R96"/>
  <c r="T171"/>
  <c r="T170"/>
  <c i="3" r="BK146"/>
  <c r="J146"/>
  <c r="J62"/>
  <c r="P352"/>
  <c r="T575"/>
  <c r="P654"/>
  <c r="BK693"/>
  <c r="J693"/>
  <c r="J80"/>
  <c r="P839"/>
  <c r="P886"/>
  <c r="P914"/>
  <c i="4" r="T140"/>
  <c r="P244"/>
  <c r="BK284"/>
  <c r="J284"/>
  <c r="J70"/>
  <c i="2" r="BK105"/>
  <c r="J105"/>
  <c r="J64"/>
  <c i="3" r="R113"/>
  <c r="T201"/>
  <c r="T448"/>
  <c r="T486"/>
  <c r="T510"/>
  <c r="T620"/>
  <c r="T650"/>
  <c r="BK717"/>
  <c r="J717"/>
  <c r="J81"/>
  <c i="5" r="R137"/>
  <c r="R173"/>
  <c r="R216"/>
  <c r="R215"/>
  <c i="6" r="P88"/>
  <c r="R154"/>
  <c r="R153"/>
  <c i="3" r="P201"/>
  <c r="P448"/>
  <c r="BK486"/>
  <c r="J486"/>
  <c r="J71"/>
  <c r="R510"/>
  <c r="R620"/>
  <c r="P666"/>
  <c r="R693"/>
  <c r="R717"/>
  <c i="7" r="R101"/>
  <c r="BK163"/>
  <c r="J163"/>
  <c r="J64"/>
  <c r="BK227"/>
  <c r="J227"/>
  <c r="J68"/>
  <c r="P245"/>
  <c i="2" r="BK86"/>
  <c r="J86"/>
  <c r="J61"/>
  <c r="P105"/>
  <c i="3" r="P146"/>
  <c r="T352"/>
  <c r="R575"/>
  <c r="T666"/>
  <c r="T839"/>
  <c r="BK914"/>
  <c r="J914"/>
  <c r="J86"/>
  <c i="7" r="T93"/>
  <c r="R163"/>
  <c r="P254"/>
  <c i="2" r="T96"/>
  <c i="7" r="T155"/>
  <c r="R245"/>
  <c i="2" r="BK96"/>
  <c r="J96"/>
  <c r="J63"/>
  <c i="3" r="T146"/>
  <c r="R352"/>
  <c r="T514"/>
  <c r="BK654"/>
  <c r="J654"/>
  <c r="J78"/>
  <c r="P750"/>
  <c r="BK886"/>
  <c r="J886"/>
  <c r="J84"/>
  <c r="T886"/>
  <c r="R914"/>
  <c i="4" r="T104"/>
  <c r="BK247"/>
  <c r="J247"/>
  <c r="J69"/>
  <c r="R292"/>
  <c i="5" r="R91"/>
  <c r="BK216"/>
  <c r="J216"/>
  <c r="J68"/>
  <c i="6" r="P105"/>
  <c r="P104"/>
  <c r="BK171"/>
  <c r="BK170"/>
  <c r="J170"/>
  <c r="J66"/>
  <c i="7" r="R93"/>
  <c r="T163"/>
  <c r="T227"/>
  <c r="T226"/>
  <c r="T254"/>
  <c i="2" r="T86"/>
  <c i="3" r="R146"/>
  <c r="BK352"/>
  <c r="J352"/>
  <c r="J65"/>
  <c r="P486"/>
  <c r="BK510"/>
  <c r="J510"/>
  <c r="J72"/>
  <c r="P620"/>
  <c r="R654"/>
  <c r="T693"/>
  <c r="T717"/>
  <c r="BK892"/>
  <c r="J892"/>
  <c r="J85"/>
  <c r="P933"/>
  <c i="4" r="BK140"/>
  <c r="J140"/>
  <c r="J66"/>
  <c r="P247"/>
  <c r="T284"/>
  <c i="5" r="P91"/>
  <c i="3" r="T278"/>
  <c r="T432"/>
  <c r="R475"/>
  <c r="BK514"/>
  <c r="J514"/>
  <c r="J74"/>
  <c r="BK650"/>
  <c r="J650"/>
  <c r="J77"/>
  <c r="R750"/>
  <c r="T892"/>
  <c r="T933"/>
  <c i="4" r="R104"/>
  <c r="R132"/>
  <c r="P202"/>
  <c r="R244"/>
  <c r="T292"/>
  <c i="5" r="T180"/>
  <c r="R207"/>
  <c i="7" r="BK93"/>
  <c r="J93"/>
  <c r="J60"/>
  <c r="BK155"/>
  <c r="J155"/>
  <c r="J63"/>
  <c r="R185"/>
  <c r="T245"/>
  <c r="T244"/>
  <c i="4" r="R94"/>
  <c r="T132"/>
  <c r="T247"/>
  <c i="5" r="T137"/>
  <c r="P207"/>
  <c i="6" r="T105"/>
  <c r="T104"/>
  <c i="2" r="P86"/>
  <c r="P85"/>
  <c r="P84"/>
  <c i="1" r="AU55"/>
  <c i="3" r="P113"/>
  <c r="R278"/>
  <c r="R432"/>
  <c r="BK475"/>
  <c r="J475"/>
  <c r="J69"/>
  <c r="P575"/>
  <c r="T654"/>
  <c r="BK839"/>
  <c r="J839"/>
  <c r="J83"/>
  <c i="5" r="BK137"/>
  <c r="J137"/>
  <c r="J62"/>
  <c r="BK173"/>
  <c r="J173"/>
  <c r="J63"/>
  <c r="T216"/>
  <c r="T215"/>
  <c r="BK91"/>
  <c r="J91"/>
  <c r="J61"/>
  <c r="R180"/>
  <c i="6" r="T88"/>
  <c r="BK154"/>
  <c r="BK153"/>
  <c r="J153"/>
  <c r="J64"/>
  <c r="P171"/>
  <c r="P170"/>
  <c i="7" r="R155"/>
  <c r="R227"/>
  <c r="R226"/>
  <c i="2" r="R86"/>
  <c r="T105"/>
  <c i="4" r="T94"/>
  <c r="T93"/>
  <c r="BK132"/>
  <c r="J132"/>
  <c r="J64"/>
  <c r="BK202"/>
  <c r="J202"/>
  <c r="J67"/>
  <c r="BK244"/>
  <c r="J244"/>
  <c r="J68"/>
  <c r="R284"/>
  <c i="7" r="T101"/>
  <c r="BK185"/>
  <c r="J185"/>
  <c r="J66"/>
  <c r="BK245"/>
  <c r="J245"/>
  <c r="J71"/>
  <c i="3" r="BK201"/>
  <c r="J201"/>
  <c r="J63"/>
  <c r="P432"/>
  <c r="P475"/>
  <c r="P514"/>
  <c r="R650"/>
  <c r="BK750"/>
  <c r="J750"/>
  <c r="J82"/>
  <c r="P892"/>
  <c r="BK933"/>
  <c r="J933"/>
  <c r="J87"/>
  <c i="4" r="R140"/>
  <c r="R139"/>
  <c r="T244"/>
  <c r="P292"/>
  <c i="5" r="P180"/>
  <c r="BK207"/>
  <c r="J207"/>
  <c r="J66"/>
  <c i="6" r="R105"/>
  <c r="R104"/>
  <c r="R171"/>
  <c r="R170"/>
  <c i="7" r="BK101"/>
  <c r="P163"/>
  <c r="P227"/>
  <c r="P226"/>
  <c i="3" r="T113"/>
  <c r="T112"/>
  <c r="R201"/>
  <c r="BK432"/>
  <c r="J432"/>
  <c r="J66"/>
  <c r="BK575"/>
  <c r="J575"/>
  <c r="J75"/>
  <c r="P650"/>
  <c r="T750"/>
  <c r="R892"/>
  <c r="R933"/>
  <c i="4" r="P104"/>
  <c r="P132"/>
  <c r="T202"/>
  <c r="P284"/>
  <c i="5" r="T91"/>
  <c r="T90"/>
  <c r="T89"/>
  <c r="P173"/>
  <c i="6" r="R88"/>
  <c r="P154"/>
  <c r="P153"/>
  <c i="7" r="P93"/>
  <c r="P155"/>
  <c r="T185"/>
  <c r="R254"/>
  <c i="8" r="BK89"/>
  <c r="R89"/>
  <c r="R88"/>
  <c r="R187"/>
  <c i="2" r="R96"/>
  <c i="4" r="BK94"/>
  <c i="7" r="P101"/>
  <c r="P100"/>
  <c r="P185"/>
  <c r="BK254"/>
  <c r="J254"/>
  <c r="J72"/>
  <c i="8" r="P89"/>
  <c r="T89"/>
  <c r="T88"/>
  <c r="BK187"/>
  <c r="J187"/>
  <c r="J63"/>
  <c r="P187"/>
  <c r="T187"/>
  <c r="BK200"/>
  <c r="J200"/>
  <c r="J66"/>
  <c r="P200"/>
  <c r="R200"/>
  <c r="T200"/>
  <c r="BK207"/>
  <c r="J207"/>
  <c r="J67"/>
  <c r="P207"/>
  <c r="R207"/>
  <c r="T207"/>
  <c i="4" r="BK127"/>
  <c r="J127"/>
  <c r="J63"/>
  <c r="BK289"/>
  <c r="J289"/>
  <c r="J71"/>
  <c i="7" r="BK174"/>
  <c r="J174"/>
  <c r="J65"/>
  <c i="3" r="BK482"/>
  <c r="J482"/>
  <c r="J70"/>
  <c r="BK944"/>
  <c r="J944"/>
  <c r="J89"/>
  <c r="BK950"/>
  <c r="J950"/>
  <c r="J91"/>
  <c r="BK472"/>
  <c r="J472"/>
  <c r="J68"/>
  <c r="BK947"/>
  <c r="J947"/>
  <c r="J90"/>
  <c i="5" r="BK204"/>
  <c r="J204"/>
  <c r="J65"/>
  <c r="BK226"/>
  <c r="J226"/>
  <c r="J69"/>
  <c i="7" r="BK240"/>
  <c r="J240"/>
  <c r="J69"/>
  <c i="8" r="BK185"/>
  <c r="J185"/>
  <c r="J62"/>
  <c r="BK197"/>
  <c r="J197"/>
  <c r="J65"/>
  <c r="E77"/>
  <c r="BE92"/>
  <c r="BE149"/>
  <c r="BE155"/>
  <c i="7" r="BK244"/>
  <c r="J244"/>
  <c r="J70"/>
  <c i="8" r="F55"/>
  <c r="BE126"/>
  <c r="BE135"/>
  <c r="BE152"/>
  <c r="BE173"/>
  <c r="BE176"/>
  <c r="BE201"/>
  <c r="BE164"/>
  <c r="BE186"/>
  <c r="BE214"/>
  <c r="BE110"/>
  <c r="BE121"/>
  <c r="BE132"/>
  <c r="BE146"/>
  <c r="BE168"/>
  <c r="BE183"/>
  <c r="BE203"/>
  <c i="7" r="BK226"/>
  <c r="J226"/>
  <c r="J67"/>
  <c i="8" r="BE90"/>
  <c r="BE104"/>
  <c r="BE112"/>
  <c r="BE141"/>
  <c r="BE144"/>
  <c r="BE211"/>
  <c i="7" r="J101"/>
  <c r="J62"/>
  <c i="8" r="J81"/>
  <c r="BE95"/>
  <c r="BE101"/>
  <c r="BE181"/>
  <c r="BE188"/>
  <c r="BE205"/>
  <c r="BE107"/>
  <c r="BE129"/>
  <c r="BE138"/>
  <c r="BE191"/>
  <c r="BE198"/>
  <c r="BE213"/>
  <c r="BE208"/>
  <c r="BE115"/>
  <c r="BE118"/>
  <c r="BE123"/>
  <c r="BE189"/>
  <c r="BE209"/>
  <c r="BE98"/>
  <c r="BE170"/>
  <c r="BE158"/>
  <c r="BE161"/>
  <c r="BE178"/>
  <c r="BE194"/>
  <c i="6" r="BK87"/>
  <c r="J87"/>
  <c r="J59"/>
  <c r="J171"/>
  <c r="J67"/>
  <c i="7" r="J52"/>
  <c r="F89"/>
  <c r="BE145"/>
  <c r="BE119"/>
  <c r="BE131"/>
  <c r="BE166"/>
  <c r="BE192"/>
  <c r="BE102"/>
  <c r="BE107"/>
  <c r="BE156"/>
  <c r="BE160"/>
  <c r="BE171"/>
  <c r="BE194"/>
  <c r="BE241"/>
  <c r="BE255"/>
  <c i="6" r="J154"/>
  <c r="J65"/>
  <c r="J105"/>
  <c r="J63"/>
  <c i="7" r="BE125"/>
  <c r="BE164"/>
  <c r="BE246"/>
  <c r="BE94"/>
  <c r="BE113"/>
  <c r="BE147"/>
  <c r="BE175"/>
  <c r="BE197"/>
  <c r="BE209"/>
  <c r="BE232"/>
  <c r="BE257"/>
  <c r="BE122"/>
  <c r="BE167"/>
  <c r="BE207"/>
  <c r="BE234"/>
  <c r="BE137"/>
  <c r="BE210"/>
  <c r="BE213"/>
  <c r="BE216"/>
  <c r="BE249"/>
  <c r="E48"/>
  <c r="BE134"/>
  <c r="BE206"/>
  <c r="BE218"/>
  <c r="BE219"/>
  <c r="BE222"/>
  <c r="BE228"/>
  <c r="BE252"/>
  <c r="BE186"/>
  <c r="BE238"/>
  <c r="BE128"/>
  <c r="BE96"/>
  <c r="BE181"/>
  <c r="BE199"/>
  <c r="BE202"/>
  <c i="6" r="BE132"/>
  <c r="BE89"/>
  <c r="BE99"/>
  <c r="BE123"/>
  <c r="BE103"/>
  <c r="BE159"/>
  <c i="5" r="BK90"/>
  <c r="J90"/>
  <c r="J60"/>
  <c i="6" r="J52"/>
  <c r="F55"/>
  <c r="E77"/>
  <c r="BE93"/>
  <c r="BE97"/>
  <c r="BE110"/>
  <c r="BE119"/>
  <c r="BE126"/>
  <c r="BE138"/>
  <c r="BE141"/>
  <c r="BE161"/>
  <c r="BE164"/>
  <c r="BE168"/>
  <c r="BE113"/>
  <c r="BE115"/>
  <c r="BE118"/>
  <c r="BE129"/>
  <c r="BE147"/>
  <c r="BE151"/>
  <c r="BE155"/>
  <c r="BE158"/>
  <c r="BE172"/>
  <c r="BE106"/>
  <c r="BE116"/>
  <c r="BE135"/>
  <c r="BE144"/>
  <c r="BE175"/>
  <c i="4" r="BK139"/>
  <c r="J139"/>
  <c r="J65"/>
  <c i="5" r="F55"/>
  <c r="BE102"/>
  <c r="J52"/>
  <c i="4" r="J94"/>
  <c r="J61"/>
  <c i="5" r="BE110"/>
  <c r="BE116"/>
  <c r="BE128"/>
  <c r="BE121"/>
  <c r="BE125"/>
  <c r="BE127"/>
  <c r="BE92"/>
  <c r="BE104"/>
  <c r="BE120"/>
  <c r="BE123"/>
  <c r="BE124"/>
  <c r="BE131"/>
  <c r="E79"/>
  <c r="BE113"/>
  <c r="BE122"/>
  <c r="BE191"/>
  <c r="BE145"/>
  <c r="BE155"/>
  <c r="BE166"/>
  <c r="BE184"/>
  <c r="BE194"/>
  <c r="BE202"/>
  <c r="BE205"/>
  <c r="BE135"/>
  <c r="BE138"/>
  <c r="BE161"/>
  <c r="BE164"/>
  <c r="BE174"/>
  <c r="BE178"/>
  <c r="BE187"/>
  <c r="BE189"/>
  <c r="BE196"/>
  <c r="BE201"/>
  <c r="BE210"/>
  <c r="BE99"/>
  <c r="BE149"/>
  <c r="BE158"/>
  <c r="BE169"/>
  <c r="BE171"/>
  <c r="BE181"/>
  <c r="BE203"/>
  <c r="BE208"/>
  <c r="BE213"/>
  <c r="BE227"/>
  <c r="BE95"/>
  <c r="BE107"/>
  <c r="BE118"/>
  <c r="BE119"/>
  <c r="BE142"/>
  <c r="BE183"/>
  <c r="BE199"/>
  <c r="BE217"/>
  <c r="BE221"/>
  <c r="BE223"/>
  <c i="3" r="BK112"/>
  <c r="J112"/>
  <c r="J60"/>
  <c i="4" r="BE113"/>
  <c r="BE141"/>
  <c r="BE175"/>
  <c r="BE210"/>
  <c r="E48"/>
  <c r="J52"/>
  <c r="BE178"/>
  <c r="BE189"/>
  <c r="BE203"/>
  <c r="BE248"/>
  <c i="3" r="BK513"/>
  <c r="J513"/>
  <c r="J73"/>
  <c i="4" r="BE95"/>
  <c r="BE101"/>
  <c r="BE109"/>
  <c r="BE111"/>
  <c r="BE166"/>
  <c r="BE169"/>
  <c r="BE216"/>
  <c r="BE122"/>
  <c r="BE133"/>
  <c r="BE136"/>
  <c r="BE145"/>
  <c r="BE172"/>
  <c r="BE204"/>
  <c r="BE236"/>
  <c r="BE239"/>
  <c r="BE252"/>
  <c r="BE258"/>
  <c r="BE255"/>
  <c r="BE193"/>
  <c r="BE207"/>
  <c r="BE219"/>
  <c r="BE200"/>
  <c r="BE229"/>
  <c r="BE245"/>
  <c r="BE246"/>
  <c r="BE254"/>
  <c r="BE259"/>
  <c r="BE276"/>
  <c r="BE290"/>
  <c r="BE105"/>
  <c r="BE116"/>
  <c r="BE153"/>
  <c r="BE273"/>
  <c r="BE98"/>
  <c r="BE128"/>
  <c r="BE282"/>
  <c r="BE285"/>
  <c r="BE286"/>
  <c r="BE288"/>
  <c i="3" r="BK943"/>
  <c r="J943"/>
  <c r="J88"/>
  <c i="4" r="F55"/>
  <c r="BE118"/>
  <c r="BE149"/>
  <c r="BE156"/>
  <c r="BE197"/>
  <c r="BE233"/>
  <c r="BE296"/>
  <c r="BE124"/>
  <c r="BE158"/>
  <c r="BE162"/>
  <c r="BE181"/>
  <c r="BE184"/>
  <c r="BE186"/>
  <c r="BE222"/>
  <c r="BE225"/>
  <c r="BE242"/>
  <c r="BE250"/>
  <c r="BE261"/>
  <c r="BE269"/>
  <c r="BE279"/>
  <c r="BE293"/>
  <c r="BE304"/>
  <c r="BE300"/>
  <c r="BE213"/>
  <c r="BE263"/>
  <c r="BE266"/>
  <c i="3" r="BE247"/>
  <c r="BE253"/>
  <c r="BE287"/>
  <c r="BE565"/>
  <c r="BE578"/>
  <c r="BE585"/>
  <c r="BE163"/>
  <c r="BE216"/>
  <c r="BE269"/>
  <c r="BE293"/>
  <c r="BE350"/>
  <c r="BE363"/>
  <c r="BE414"/>
  <c r="BE621"/>
  <c r="BE628"/>
  <c r="BE641"/>
  <c r="BE646"/>
  <c r="BE713"/>
  <c r="BE726"/>
  <c r="BE728"/>
  <c r="BE736"/>
  <c r="BE740"/>
  <c r="BE767"/>
  <c r="BE794"/>
  <c r="BE136"/>
  <c r="BE150"/>
  <c r="BE184"/>
  <c r="BE233"/>
  <c r="BE296"/>
  <c r="BE299"/>
  <c r="BE311"/>
  <c r="BE341"/>
  <c r="BE356"/>
  <c r="BE359"/>
  <c r="BE526"/>
  <c r="BE531"/>
  <c r="J52"/>
  <c r="BE319"/>
  <c r="BE795"/>
  <c r="BE520"/>
  <c r="BE524"/>
  <c r="E101"/>
  <c r="BE132"/>
  <c r="BE181"/>
  <c r="BE205"/>
  <c r="BE211"/>
  <c r="BE222"/>
  <c r="BE230"/>
  <c r="BE243"/>
  <c r="BE245"/>
  <c r="BE367"/>
  <c r="BE401"/>
  <c r="BE420"/>
  <c r="BE511"/>
  <c r="BE512"/>
  <c r="BE534"/>
  <c r="BE536"/>
  <c r="BE569"/>
  <c r="BE580"/>
  <c r="BE587"/>
  <c r="BE741"/>
  <c r="BE744"/>
  <c r="BE761"/>
  <c r="BE377"/>
  <c r="BE390"/>
  <c r="BE403"/>
  <c r="BE459"/>
  <c r="BE515"/>
  <c r="BE796"/>
  <c r="BE799"/>
  <c r="BE331"/>
  <c r="BE456"/>
  <c r="BE504"/>
  <c r="BE566"/>
  <c r="BE573"/>
  <c r="F55"/>
  <c r="BE122"/>
  <c r="BE126"/>
  <c r="BE139"/>
  <c r="BE142"/>
  <c r="BE147"/>
  <c r="BE188"/>
  <c r="BE195"/>
  <c r="BE323"/>
  <c r="BE334"/>
  <c r="BE337"/>
  <c r="BE381"/>
  <c r="BE599"/>
  <c r="BE618"/>
  <c r="BE624"/>
  <c r="BE634"/>
  <c r="BE653"/>
  <c r="BE661"/>
  <c r="BE675"/>
  <c r="BE685"/>
  <c r="BE689"/>
  <c r="BE710"/>
  <c r="BE715"/>
  <c r="BE718"/>
  <c r="BE771"/>
  <c r="BE773"/>
  <c r="BE776"/>
  <c r="BE779"/>
  <c r="BE783"/>
  <c r="BE785"/>
  <c r="BE797"/>
  <c r="BE798"/>
  <c r="BE876"/>
  <c r="BE208"/>
  <c r="BE362"/>
  <c r="BE371"/>
  <c r="BE374"/>
  <c r="BE387"/>
  <c r="BE409"/>
  <c r="BE452"/>
  <c r="BE464"/>
  <c r="BE678"/>
  <c r="BE691"/>
  <c r="BE697"/>
  <c r="BE708"/>
  <c r="BE724"/>
  <c r="BE749"/>
  <c r="BE764"/>
  <c r="BE777"/>
  <c r="BE791"/>
  <c r="BE819"/>
  <c r="BE856"/>
  <c r="BE890"/>
  <c r="BE893"/>
  <c r="BE923"/>
  <c r="BE928"/>
  <c r="BE934"/>
  <c r="BE940"/>
  <c r="BE559"/>
  <c r="BE602"/>
  <c r="BE605"/>
  <c r="BE614"/>
  <c r="BE617"/>
  <c r="BE887"/>
  <c r="BE920"/>
  <c r="BE945"/>
  <c r="BE948"/>
  <c r="BE951"/>
  <c r="BE897"/>
  <c r="BE899"/>
  <c r="BE905"/>
  <c r="BE908"/>
  <c r="BE915"/>
  <c r="BE156"/>
  <c r="BE159"/>
  <c r="BE232"/>
  <c r="BE266"/>
  <c r="BE305"/>
  <c r="BE317"/>
  <c r="BE592"/>
  <c r="BE609"/>
  <c r="BE611"/>
  <c r="BE639"/>
  <c r="BE648"/>
  <c r="BE669"/>
  <c r="BE703"/>
  <c r="BE734"/>
  <c r="BE751"/>
  <c r="BE789"/>
  <c r="BE829"/>
  <c r="BE831"/>
  <c r="BE837"/>
  <c r="BE849"/>
  <c r="BE863"/>
  <c r="BE902"/>
  <c r="BE912"/>
  <c r="BE931"/>
  <c r="BE937"/>
  <c r="BE118"/>
  <c r="BE272"/>
  <c r="BE313"/>
  <c r="BE327"/>
  <c r="BE385"/>
  <c r="BE483"/>
  <c r="BE487"/>
  <c r="BE498"/>
  <c r="BE505"/>
  <c r="BE507"/>
  <c r="BE509"/>
  <c r="BE664"/>
  <c r="BE742"/>
  <c r="BE840"/>
  <c r="BE843"/>
  <c r="BE114"/>
  <c r="BE170"/>
  <c r="BE175"/>
  <c r="BE192"/>
  <c r="BE224"/>
  <c r="BE236"/>
  <c r="BE396"/>
  <c r="BE425"/>
  <c r="BE428"/>
  <c r="BE433"/>
  <c r="BE437"/>
  <c r="BE441"/>
  <c r="BE445"/>
  <c r="BE449"/>
  <c r="BE571"/>
  <c r="BE616"/>
  <c r="BE651"/>
  <c r="BE659"/>
  <c r="BE681"/>
  <c r="BE683"/>
  <c r="BE700"/>
  <c r="BE720"/>
  <c r="BE738"/>
  <c r="BE748"/>
  <c r="BE792"/>
  <c r="BE812"/>
  <c r="BE821"/>
  <c r="BE827"/>
  <c r="BE851"/>
  <c r="BE398"/>
  <c r="BE417"/>
  <c r="BE490"/>
  <c r="BE493"/>
  <c r="BE560"/>
  <c r="BE576"/>
  <c r="BE594"/>
  <c r="BE608"/>
  <c r="BE854"/>
  <c r="BE226"/>
  <c r="BE228"/>
  <c r="BE251"/>
  <c r="BE260"/>
  <c r="BE276"/>
  <c r="BE279"/>
  <c r="BE344"/>
  <c r="BE347"/>
  <c r="BE361"/>
  <c r="BE392"/>
  <c r="BE476"/>
  <c r="BE479"/>
  <c r="BE481"/>
  <c r="BE529"/>
  <c r="BE539"/>
  <c r="BE542"/>
  <c r="BE548"/>
  <c r="BE554"/>
  <c r="BE655"/>
  <c r="BE667"/>
  <c r="BE722"/>
  <c r="BE730"/>
  <c r="BE793"/>
  <c r="BE805"/>
  <c r="BE807"/>
  <c r="BE814"/>
  <c r="BE834"/>
  <c r="BE884"/>
  <c r="BE353"/>
  <c r="BE364"/>
  <c r="BE411"/>
  <c r="BE473"/>
  <c r="BE489"/>
  <c r="BE495"/>
  <c r="BE500"/>
  <c r="BE518"/>
  <c r="BE870"/>
  <c r="BE873"/>
  <c r="BE246"/>
  <c r="BE290"/>
  <c r="BE467"/>
  <c r="BE597"/>
  <c r="BE694"/>
  <c r="BE706"/>
  <c r="BE732"/>
  <c r="BE743"/>
  <c r="BE745"/>
  <c r="BE746"/>
  <c r="BE747"/>
  <c r="BE755"/>
  <c r="BE758"/>
  <c r="BE770"/>
  <c r="BE800"/>
  <c r="BE802"/>
  <c r="BE810"/>
  <c r="BE846"/>
  <c r="BE860"/>
  <c r="BE868"/>
  <c r="BE880"/>
  <c r="BE152"/>
  <c r="BE202"/>
  <c r="BE219"/>
  <c r="BE239"/>
  <c r="BE283"/>
  <c r="BE315"/>
  <c r="BE423"/>
  <c r="BE431"/>
  <c r="BE622"/>
  <c r="BE631"/>
  <c r="BE882"/>
  <c i="2" r="E48"/>
  <c r="BE110"/>
  <c r="F81"/>
  <c r="BE97"/>
  <c r="BE106"/>
  <c r="BE91"/>
  <c r="BE104"/>
  <c r="J78"/>
  <c r="BE101"/>
  <c r="BE87"/>
  <c r="BE100"/>
  <c r="F34"/>
  <c i="1" r="BA55"/>
  <c i="3" r="F36"/>
  <c i="1" r="BC56"/>
  <c i="4" r="J34"/>
  <c i="1" r="AW57"/>
  <c i="8" r="F37"/>
  <c i="1" r="BD61"/>
  <c i="3" r="J34"/>
  <c i="1" r="AW56"/>
  <c i="7" r="F34"/>
  <c i="1" r="BA60"/>
  <c i="6" r="J34"/>
  <c i="1" r="AW59"/>
  <c i="5" r="J34"/>
  <c i="1" r="AW58"/>
  <c i="5" r="F36"/>
  <c i="1" r="BC58"/>
  <c i="5" r="F34"/>
  <c i="1" r="BA58"/>
  <c i="3" r="F37"/>
  <c i="1" r="BD56"/>
  <c i="8" r="J34"/>
  <c i="1" r="AW61"/>
  <c i="3" r="F35"/>
  <c i="1" r="BB56"/>
  <c i="4" r="F36"/>
  <c i="1" r="BC57"/>
  <c i="8" r="F34"/>
  <c i="1" r="BA61"/>
  <c i="4" r="F35"/>
  <c i="1" r="BB57"/>
  <c i="2" r="F37"/>
  <c i="1" r="BD55"/>
  <c i="2" r="F35"/>
  <c i="1" r="BB55"/>
  <c i="4" r="F34"/>
  <c i="1" r="BA57"/>
  <c i="6" r="F36"/>
  <c i="1" r="BC59"/>
  <c i="7" r="F35"/>
  <c i="1" r="BB60"/>
  <c i="6" r="F34"/>
  <c i="1" r="BA59"/>
  <c i="5" r="F35"/>
  <c i="1" r="BB58"/>
  <c i="6" r="F35"/>
  <c i="1" r="BB59"/>
  <c i="6" r="F37"/>
  <c i="1" r="BD59"/>
  <c i="7" r="F37"/>
  <c i="1" r="BD60"/>
  <c i="7" r="F36"/>
  <c i="1" r="BC60"/>
  <c i="8" r="F36"/>
  <c i="1" r="BC61"/>
  <c i="3" r="F34"/>
  <c i="1" r="BA56"/>
  <c i="8" r="F35"/>
  <c i="1" r="BB61"/>
  <c i="2" r="F36"/>
  <c i="1" r="BC55"/>
  <c i="5" r="F37"/>
  <c i="1" r="BD58"/>
  <c i="7" r="J34"/>
  <c i="1" r="AW60"/>
  <c i="4" r="F37"/>
  <c i="1" r="BD57"/>
  <c i="2" r="J34"/>
  <c i="1" r="AW55"/>
  <c i="8" l="1" r="T196"/>
  <c i="6" r="T87"/>
  <c i="8" r="P196"/>
  <c r="R196"/>
  <c r="T87"/>
  <c r="R87"/>
  <c i="3" r="P112"/>
  <c i="5" r="P90"/>
  <c r="P89"/>
  <c i="1" r="AU58"/>
  <c i="5" r="R90"/>
  <c r="R89"/>
  <c i="7" r="R244"/>
  <c i="3" r="P513"/>
  <c i="7" r="P244"/>
  <c r="P92"/>
  <c i="1" r="AU60"/>
  <c i="3" r="R112"/>
  <c i="8" r="BK88"/>
  <c r="J88"/>
  <c r="J60"/>
  <c i="6" r="P87"/>
  <c i="1" r="AU59"/>
  <c i="7" r="R100"/>
  <c r="R92"/>
  <c i="4" r="P139"/>
  <c r="P93"/>
  <c r="P92"/>
  <c i="1" r="AU57"/>
  <c i="7" r="BK100"/>
  <c r="J100"/>
  <c r="J61"/>
  <c r="T100"/>
  <c r="T92"/>
  <c i="4" r="R93"/>
  <c r="R92"/>
  <c i="3" r="T513"/>
  <c r="T111"/>
  <c i="2" r="T85"/>
  <c r="T84"/>
  <c i="8" r="P88"/>
  <c r="P87"/>
  <c i="1" r="AU61"/>
  <c i="4" r="BK93"/>
  <c r="J93"/>
  <c r="J60"/>
  <c i="6" r="R87"/>
  <c i="2" r="R85"/>
  <c r="R84"/>
  <c i="4" r="T139"/>
  <c r="T92"/>
  <c i="3" r="R513"/>
  <c i="2" r="BK85"/>
  <c r="J85"/>
  <c r="J60"/>
  <c i="5" r="BK215"/>
  <c r="J215"/>
  <c r="J67"/>
  <c i="8" r="J89"/>
  <c r="J61"/>
  <c r="BK196"/>
  <c r="J196"/>
  <c r="J64"/>
  <c i="5" r="BK89"/>
  <c r="J89"/>
  <c r="J59"/>
  <c i="3" r="BK111"/>
  <c r="J111"/>
  <c r="J59"/>
  <c i="1" r="BC54"/>
  <c r="W32"/>
  <c i="6" r="J30"/>
  <c i="1" r="AG59"/>
  <c i="7" r="J33"/>
  <c i="1" r="AV60"/>
  <c r="AT60"/>
  <c r="BB54"/>
  <c r="W31"/>
  <c i="3" r="F33"/>
  <c i="1" r="AZ56"/>
  <c i="2" r="J33"/>
  <c i="1" r="AV55"/>
  <c r="AT55"/>
  <c i="4" r="F33"/>
  <c i="1" r="AZ57"/>
  <c i="8" r="F33"/>
  <c i="1" r="AZ61"/>
  <c i="6" r="F33"/>
  <c i="1" r="AZ59"/>
  <c i="7" r="F33"/>
  <c i="1" r="AZ60"/>
  <c i="2" r="F33"/>
  <c i="1" r="AZ55"/>
  <c r="BD54"/>
  <c r="W33"/>
  <c i="5" r="J33"/>
  <c i="1" r="AV58"/>
  <c r="AT58"/>
  <c i="3" r="J33"/>
  <c i="1" r="AV56"/>
  <c r="AT56"/>
  <c i="6" r="J33"/>
  <c i="1" r="AV59"/>
  <c r="AT59"/>
  <c r="BA54"/>
  <c r="AW54"/>
  <c r="AK30"/>
  <c i="5" r="F33"/>
  <c i="1" r="AZ58"/>
  <c i="8" r="J33"/>
  <c i="1" r="AV61"/>
  <c r="AT61"/>
  <c i="4" r="J33"/>
  <c i="1" r="AV57"/>
  <c r="AT57"/>
  <c i="3" l="1" r="R111"/>
  <c r="P111"/>
  <c i="1" r="AU56"/>
  <c i="2" r="BK84"/>
  <c r="J84"/>
  <c i="7" r="BK92"/>
  <c r="J92"/>
  <c r="J59"/>
  <c i="4" r="BK92"/>
  <c r="J92"/>
  <c r="J59"/>
  <c i="8" r="BK87"/>
  <c r="J87"/>
  <c r="J59"/>
  <c i="1" r="AN59"/>
  <c i="6" r="J39"/>
  <c i="2" r="J30"/>
  <c i="1" r="AG55"/>
  <c i="5" r="J30"/>
  <c i="1" r="AG58"/>
  <c r="AN58"/>
  <c r="AZ54"/>
  <c r="W29"/>
  <c r="AY54"/>
  <c r="AX54"/>
  <c i="3" r="J30"/>
  <c i="1" r="AG56"/>
  <c r="W30"/>
  <c r="AU54"/>
  <c i="2" l="1" r="J39"/>
  <c r="J59"/>
  <c i="5" r="J39"/>
  <c i="3" r="J39"/>
  <c i="1" r="AN56"/>
  <c r="AN55"/>
  <c r="AV54"/>
  <c r="AK29"/>
  <c i="4" r="J30"/>
  <c i="1" r="AG57"/>
  <c r="AN57"/>
  <c i="7" r="J30"/>
  <c i="1" r="AG60"/>
  <c r="AN60"/>
  <c i="8" r="J30"/>
  <c i="1" r="AG61"/>
  <c i="4" l="1" r="J39"/>
  <c i="7" r="J39"/>
  <c i="8" r="J39"/>
  <c i="1" r="AN61"/>
  <c r="AG54"/>
  <c r="AK26"/>
  <c r="AK3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<sst xmlns="http://schemas.openxmlformats.org/spreadsheetml/2006/main">
  <si>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</si>
  <si>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</si>
  <si>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</si>
  <si>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</si>
  <si>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</si>
  <si>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{2271ad3e-4164-49ec-b9a2-3c1f2ffd0660}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</si>
  <si>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</si>
  <si>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</si>
  <si>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</si>
  <si>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</si>
  <si>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</si>
  <si>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</si>
  <si>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</si>
  <si>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</si>
  <si>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220912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</si>
  <si>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</si>
  <si>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</si>
  <si>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MŠ Horní Bludovice</t>
  </si>
  <si>
    <t>0,1</t>
  </si>
  <si>
    <t>KSO:</t>
  </si>
  <si>
    <t>801 31</t>
  </si>
  <si>
    <t>CC-CZ:</t>
  </si>
  <si>
    <t>12631</t>
  </si>
  <si>
    <t>1</t>
  </si>
  <si>
    <t>Místo:</t>
  </si>
  <si>
    <t>Horní Bludovice</t>
  </si>
  <si>
    <t>Datum:</t>
  </si>
  <si>
    <t>12. 8. 2022</t>
  </si>
  <si>
    <t>10</t>
  </si>
  <si>
    <t>CZ-CPV:</t>
  </si>
  <si>
    <t>45214100-1</t>
  </si>
  <si>
    <t>CZ-CPA:</t>
  </si>
  <si>
    <t>41.00.48</t>
  </si>
  <si>
    <t>100</t>
  </si>
  <si>
    <t>Zadavatel:</t>
  </si>
  <si>
    <t>IČ:</t>
  </si>
  <si>
    <t/>
  </si>
  <si>
    <t>Obec Horní Bludovice</t>
  </si>
  <si>
    <t>DIČ:</t>
  </si>
  <si>
    <t>Uchazeč:</t>
  </si>
  <si>
    <t>Vyplň údaj</t>
  </si>
  <si>
    <t>Projektant:</t>
  </si>
  <si>
    <t>Stavební Klinika s.r.o.</t>
  </si>
  <si>
    <t>True</t>
  </si>
  <si>
    <t>Zpracovatel:</t>
  </si>
  <si>
    <t>Ing. Jiří Novotný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</si>
  <si>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</si>
  <si>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</si>
  <si>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</si>
  <si>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</si>
  <si>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</si>
  <si>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</si>
  <si>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</si>
  <si>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</si>
  <si>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</si>
  <si>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</si>
  <si>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</si>
  <si>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</si>
  <si>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</si>
  <si>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</si>
  <si>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</si>
  <si>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</si>
  <si>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</si>
  <si>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</si>
  <si>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</si>
  <si>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</si>
  <si>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</si>
  <si>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</si>
  <si>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</si>
  <si>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</si>
  <si>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</si>
  <si>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</si>
  <si>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</si>
  <si>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</si>
  <si>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</si>
  <si>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</si>
  <si>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</si>
  <si>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</si>
  <si>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</si>
  <si>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</si>
  <si>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</si>
  <si>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</si>
  <si>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</si>
  <si>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</si>
  <si>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</si>
  <si>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</si>
  <si>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</si>
  <si>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00</t>
  </si>
  <si>
    <t>VRN</t>
  </si>
  <si>
    <t>STA</t>
  </si>
  <si>
    <t>{f7b4c15c-8d71-49a7-8af8-b7cac170ab34}</t>
  </si>
  <si>
    <t>2</t>
  </si>
  <si>
    <t>01</t>
  </si>
  <si>
    <t>Stavební část objektu</t>
  </si>
  <si>
    <t>{734b983b-9a6a-4823-944f-aed145db6d51}</t>
  </si>
  <si>
    <t>01 ZTI</t>
  </si>
  <si>
    <t>ZTI budova</t>
  </si>
  <si>
    <t>{b9b0018b-cb3e-4de0-bb62-93bfc93e788a}</t>
  </si>
  <si>
    <t>02</t>
  </si>
  <si>
    <t>Komunikace a terénní úpravy</t>
  </si>
  <si>
    <t>{e767ac61-d149-4405-b8f1-984f67c5f33d}</t>
  </si>
  <si>
    <t>03</t>
  </si>
  <si>
    <t>přípojka vody</t>
  </si>
  <si>
    <t>{56ee5b48-d6b5-4885-a1c7-cb3a98180955}</t>
  </si>
  <si>
    <t>04</t>
  </si>
  <si>
    <t>dešťová a splašková kanalizace + ČOV</t>
  </si>
  <si>
    <t>{2201c990-0830-4821-af4d-2df040b71edd}</t>
  </si>
  <si>
    <t>05</t>
  </si>
  <si>
    <t>Bourací práce</t>
  </si>
  <si>
    <t>{e9b403f5-3337-47cd-bcb0-6297f15e2b19}</t>
  </si>
  <si>
    <t>KRYCÍ LIST SOUPISU PRACÍ</t>
  </si>
  <si>
    <t>Objekt:</t>
  </si>
  <si>
    <t>00 - VRN</t>
  </si>
  <si>
    <t>REKAPITULACE ČLENĚNÍ SOUPISU PRACÍ</t>
  </si>
  <si>
    <t>Kód dílu - Popis</t>
  </si>
  <si>
    <t>Cena celkem [CZK]</t>
  </si>
  <si>
    <t>-1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</si>
  <si>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</si>
  <si>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</si>
  <si>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</si>
  <si>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</si>
  <si>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</si>
  <si>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</si>
  <si>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</si>
  <si>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</si>
  <si>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</si>
  <si>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</si>
  <si>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</si>
  <si>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</si>
  <si>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</si>
  <si>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</si>
  <si>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</si>
  <si>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</si>
  <si>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</si>
  <si>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</si>
  <si>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</si>
  <si>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</si>
  <si>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</si>
  <si>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</si>
  <si>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</si>
  <si>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</si>
  <si>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012002000</t>
  </si>
  <si>
    <t>Hlavní tituly průvodních činností a nákladů průzkumné, geodetické a projektové práce geodetické práce</t>
  </si>
  <si>
    <t>kpl</t>
  </si>
  <si>
    <t>CS ÚRS 2016 02</t>
  </si>
  <si>
    <t>1024</t>
  </si>
  <si>
    <t>956910510</t>
  </si>
  <si>
    <t>VV</t>
  </si>
  <si>
    <t>"vytyčení staveb - SO01 až SO 05, zaměření skutečného provedení těchto staveb, geometrické plány, vytyčení stávajících inž. sítí"</t>
  </si>
  <si>
    <t>Součet</t>
  </si>
  <si>
    <t>4</t>
  </si>
  <si>
    <t>013002000</t>
  </si>
  <si>
    <t>Hlavní tituly průvodních činností a nákladů průzkumné, geodetické a projektové práce projektové práce</t>
  </si>
  <si>
    <t>-161870675</t>
  </si>
  <si>
    <t>"dokumentace skutečného provedení stavby, dílenská PD-ocelové a tesařské kce, výplně otvorů, vybavení"</t>
  </si>
  <si>
    <t>VRN2</t>
  </si>
  <si>
    <t>Příprava staveniště</t>
  </si>
  <si>
    <t>VRN3</t>
  </si>
  <si>
    <t>Zařízení staveniště</t>
  </si>
  <si>
    <t>3</t>
  </si>
  <si>
    <t>032002000</t>
  </si>
  <si>
    <t>Hlavní tituly průvodních činností a nákladů zařízení staveniště vybavení staveniště</t>
  </si>
  <si>
    <t>-837181080</t>
  </si>
  <si>
    <t>"oplocení, osvětlení,sklady, kancelář"</t>
  </si>
  <si>
    <t>033002000</t>
  </si>
  <si>
    <t>Hlavní tituly průvodních činností a nákladů zařízení staveniště připojení na inženýrské sítě</t>
  </si>
  <si>
    <t>1121586070</t>
  </si>
  <si>
    <t>034002000</t>
  </si>
  <si>
    <t>Hlavní tituly průvodních činností a nákladů zařízení staveniště zabezpečení staveniště</t>
  </si>
  <si>
    <t>1907046148</t>
  </si>
  <si>
    <t>"ostraha, udržování staveniště"</t>
  </si>
  <si>
    <t>6</t>
  </si>
  <si>
    <t>039002000</t>
  </si>
  <si>
    <t>Hlavní tituly průvodních činností a nákladů zařízení staveniště zrušení zařízení staveniště</t>
  </si>
  <si>
    <t>-1989656720</t>
  </si>
  <si>
    <t>VRN4</t>
  </si>
  <si>
    <t>Inženýrská činnost</t>
  </si>
  <si>
    <t>7</t>
  </si>
  <si>
    <t>043002000</t>
  </si>
  <si>
    <t>Hlavní tituly průvodních činností a nákladů inženýrská činnost zkoušky a ostatní měření</t>
  </si>
  <si>
    <t>1997331348</t>
  </si>
  <si>
    <t>"VZT, UT, ZTI, podloží"</t>
  </si>
  <si>
    <t>8</t>
  </si>
  <si>
    <t>044002000</t>
  </si>
  <si>
    <t>Hlavní tituly průvodních činností a nákladů inženýrská činnost revize</t>
  </si>
  <si>
    <t>-1871651067</t>
  </si>
  <si>
    <t>"veškeré revize vyhrazených zařízení - elektro, tlakové nádoby, hasící přístroje"</t>
  </si>
  <si>
    <t>01 - Stavební část objektu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</si>
  <si>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</si>
  <si>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</si>
  <si>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</si>
  <si>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</si>
  <si>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</si>
  <si>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</si>
  <si>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8 - Trubní vedení</t>
  </si>
  <si>
    <t xml:space="preserve">    9 - Ostatní konstrukce a práce-bourání</t>
  </si>
  <si>
    <t xml:space="preserve">    99 - Přesun hmot</t>
  </si>
  <si>
    <t>714 - Akustická a protiotřesová opatření</t>
  </si>
  <si>
    <t>731 - Ústřední vytápění</t>
  </si>
  <si>
    <t>776 - Podlahy povlakové</t>
  </si>
  <si>
    <t>786 - Dokončovací práce - čalounické úpravy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</si>
  <si>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</si>
  <si>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</si>
  <si>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</si>
  <si>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</si>
  <si>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</si>
  <si>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</si>
  <si>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</si>
  <si>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</si>
  <si>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</si>
  <si>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</si>
  <si>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</si>
  <si>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777 - Podlahy lité</t>
  </si>
  <si>
    <t xml:space="preserve">    781 - Dokončovací práce - obklady keramické</t>
  </si>
  <si>
    <t xml:space="preserve">    783 - Dokončovací práce - nátěry</t>
  </si>
  <si>
    <t xml:space="preserve">    784 - Dokončovací práce - malby a tapety</t>
  </si>
  <si>
    <t>M - Práce a dodávky M</t>
  </si>
  <si>
    <t xml:space="preserve">    21-M - Elektromontáže</t>
  </si>
  <si>
    <t xml:space="preserve">    24-M - Montáže vzduchotechnických zařízení</t>
  </si>
  <si>
    <t>OST - Ostatní</t>
  </si>
  <si>
    <t>HSV</t>
  </si>
  <si>
    <t>Práce a dodávky HSV</t>
  </si>
  <si>
    <t>Zemní práce</t>
  </si>
  <si>
    <t>121151105</t>
  </si>
  <si>
    <t>Sejmutí ornice strojně při souvislé ploše do 100 m2, tl. vrstvy přes 250 do 300 mm</t>
  </si>
  <si>
    <t>m2</t>
  </si>
  <si>
    <t>CS ÚRS 2021 02</t>
  </si>
  <si>
    <t>152374320</t>
  </si>
  <si>
    <t>Online PSC</t>
  </si>
  <si>
    <t>https://podminky.urs.cz/item/CS_URS_2021_02/121151105</t>
  </si>
  <si>
    <t>"staveniště</t>
  </si>
  <si>
    <t>"C.3" 250</t>
  </si>
  <si>
    <t>132251255</t>
  </si>
  <si>
    <t>Hloubení nezapažených rýh šířky přes 800 do 2 000 mm strojně s urovnáním dna do předepsaného profilu a spádu v hornině třídy těžitelnosti I skupiny 3 přes 500 do 1 000 m3</t>
  </si>
  <si>
    <t>m3</t>
  </si>
  <si>
    <t>747178162</t>
  </si>
  <si>
    <t>https://podminky.urs.cz/item/CS_URS_2021_02/132251255</t>
  </si>
  <si>
    <t>1,1*1,8*(26,76+11,8+12,44+16,8+6+2,8+3,1+5,3)</t>
  </si>
  <si>
    <t>2,1*1,8*(5,5+9+1)</t>
  </si>
  <si>
    <t>171151103</t>
  </si>
  <si>
    <t>Uložení sypanin do násypů strojně s rozprostřením sypaniny ve vrstvách a s hrubým urovnáním zhutněných z hornin soudržných jakékoliv třídy těžitelnosti</t>
  </si>
  <si>
    <t>2104613241</t>
  </si>
  <si>
    <t>https://podminky.urs.cz/item/CS_URS_2021_02/171151103</t>
  </si>
  <si>
    <t>"mezideponie</t>
  </si>
  <si>
    <t>250+226,89</t>
  </si>
  <si>
    <t>174101101</t>
  </si>
  <si>
    <t>Zásyp sypaninou z jakékoliv horniny strojně s uložením výkopku ve vrstvách se zhutněním jam, šachet, rýh nebo kolem objektů v těchto vykopávkách</t>
  </si>
  <si>
    <t>-655692073</t>
  </si>
  <si>
    <t>https://podminky.urs.cz/item/CS_URS_2021_02/174101101</t>
  </si>
  <si>
    <t>"zásyp kolem základů</t>
  </si>
  <si>
    <t>226,89</t>
  </si>
  <si>
    <t>-1,1*0,6*(26,76+11,8+12,44+16,8+6+2,8+3,1+5,3)</t>
  </si>
  <si>
    <t>-2,1*0,6*(5,5+9+1)</t>
  </si>
  <si>
    <t>167151111</t>
  </si>
  <si>
    <t>Nakládání, skládání a překládání neulehlého výkopku nebo sypaniny strojně nakládání, množství přes 100 m3, z hornin třídy těžitelnosti I, skupiny 1 až 3</t>
  </si>
  <si>
    <t>-1524597186</t>
  </si>
  <si>
    <t>https://podminky.urs.cz/item/CS_URS_2021_02/167151111</t>
  </si>
  <si>
    <t>"odvoz na mezideponii mimo staveniště</t>
  </si>
  <si>
    <t>476,89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</si>
  <si>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</si>
  <si>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</si>
  <si>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-1798957172</t>
  </si>
  <si>
    <t>https://podminky.urs.cz/item/CS_URS_2021_02/162751117</t>
  </si>
  <si>
    <t>476,89+151,26</t>
  </si>
  <si>
    <t>171201231</t>
  </si>
  <si>
    <t>Poplatek za uložení stavebního odpadu na recyklační skládce (skládkovné) zeminy a kamení zatříděného do Katalogu odpadů pod kódem 17 05 04</t>
  </si>
  <si>
    <t>t</t>
  </si>
  <si>
    <t>-753094476</t>
  </si>
  <si>
    <t>https://podminky.urs.cz/item/CS_URS_2021_02/171201231</t>
  </si>
  <si>
    <t>(476,89-151,26)*1,6</t>
  </si>
  <si>
    <t>181102302</t>
  </si>
  <si>
    <t>Úprava pláně na stavbách silnic a dálnic strojně v zářezech mimo skalních se zhutněním</t>
  </si>
  <si>
    <t>-1787823220</t>
  </si>
  <si>
    <t>https://podminky.urs.cz/item/CS_URS_2021_02/181102302</t>
  </si>
  <si>
    <t>"C.3"</t>
  </si>
  <si>
    <t>250</t>
  </si>
  <si>
    <t>Zakládání</t>
  </si>
  <si>
    <t>9</t>
  </si>
  <si>
    <t>212751104</t>
  </si>
  <si>
    <t>Trativody z drenážních a melioračních trubek pro meliorace, dočasné nebo odlehčovací drenáže se zřízením štěrkového lože pod trubky a s jejich obsypem v otevřeném výkopu trubka flexibilní PVC-U SN 4 celoperforovaná 360° DN 100</t>
  </si>
  <si>
    <t>m</t>
  </si>
  <si>
    <t>CS ÚRS 2020 01</t>
  </si>
  <si>
    <t>1436563213</t>
  </si>
  <si>
    <t>72</t>
  </si>
  <si>
    <t>60</t>
  </si>
  <si>
    <t>M</t>
  </si>
  <si>
    <t>28611223</t>
  </si>
  <si>
    <t>trubka drenážní flexibilní celoperforovaná PVC-U SN 4 DN 100 pro meliorace, dočasné nebo odlehčovací drenáže</t>
  </si>
  <si>
    <t>-944340212</t>
  </si>
  <si>
    <t>132*1,2</t>
  </si>
  <si>
    <t>11</t>
  </si>
  <si>
    <t>213141111</t>
  </si>
  <si>
    <t>Zřízení vrstvy z geotextilie filtrační, separační, odvodňovací, ochranné, výztužné nebo protierozní v rovině nebo ve sklonu do 1:5, šířky do 3 m</t>
  </si>
  <si>
    <t>997298896</t>
  </si>
  <si>
    <t>https://podminky.urs.cz/item/CS_URS_2021_02/213141111</t>
  </si>
  <si>
    <t>"drenáž 101"</t>
  </si>
  <si>
    <t>132</t>
  </si>
  <si>
    <t>69311081</t>
  </si>
  <si>
    <t>geotextilie netkaná separační, ochranná, filtrační, drenážní PES 300g/m2</t>
  </si>
  <si>
    <t>-1352032914</t>
  </si>
  <si>
    <t>132*1,1</t>
  </si>
  <si>
    <t>13</t>
  </si>
  <si>
    <t>271532213</t>
  </si>
  <si>
    <t>Podsyp pod základové konstrukce se zhutněním a urovnáním povrchu z kameniva hrubého, frakce 8 - 16 mm</t>
  </si>
  <si>
    <t>1678918525</t>
  </si>
  <si>
    <t>https://podminky.urs.cz/item/CS_URS_2021_02/271532213</t>
  </si>
  <si>
    <t>"101"</t>
  </si>
  <si>
    <t>160*0,15</t>
  </si>
  <si>
    <t>14</t>
  </si>
  <si>
    <t>273313611</t>
  </si>
  <si>
    <t>Základy z betonu prostého desky z betonu kamenem neprokládaného tř. C 16/20</t>
  </si>
  <si>
    <t>715897527</t>
  </si>
  <si>
    <t>https://podminky.urs.cz/item/CS_URS_2021_02/273313611</t>
  </si>
  <si>
    <t>"podkladní beton"</t>
  </si>
  <si>
    <t>0,1*1,0*(26,76+11,8+12,44+16,8+6+2,8+3,1+5,3)</t>
  </si>
  <si>
    <t>0,1*0,8*(5,5+9+1)</t>
  </si>
  <si>
    <t>1,1*0,6*(26,76+11,8+12,44+16,8+6+2,8+3,1+5,3)</t>
  </si>
  <si>
    <t>2,1*0,6*(5,5+9+1)</t>
  </si>
  <si>
    <t>15</t>
  </si>
  <si>
    <t>-124469357</t>
  </si>
  <si>
    <t>"podkladní beton- deska nad základy"</t>
  </si>
  <si>
    <t>201*0,15</t>
  </si>
  <si>
    <t>16</t>
  </si>
  <si>
    <t>273351121</t>
  </si>
  <si>
    <t>Bednění základů desek zřízení</t>
  </si>
  <si>
    <t>-1060358384</t>
  </si>
  <si>
    <t>https://podminky.urs.cz/item/CS_URS_2021_02/273351121</t>
  </si>
  <si>
    <t>"deska+podkladní beton"</t>
  </si>
  <si>
    <t>87*0,3</t>
  </si>
  <si>
    <t>2*0,2*(26,76+11,8+12,44+16,8+6+2,8+3,1+5,3)</t>
  </si>
  <si>
    <t>1*0,2*(5,5+9+1)</t>
  </si>
  <si>
    <t>17</t>
  </si>
  <si>
    <t>273351122</t>
  </si>
  <si>
    <t>Bednění základů desek odstranění</t>
  </si>
  <si>
    <t>-69601882</t>
  </si>
  <si>
    <t>https://podminky.urs.cz/item/CS_URS_2021_02/273351122</t>
  </si>
  <si>
    <t>63,2</t>
  </si>
  <si>
    <t>18</t>
  </si>
  <si>
    <t>273362021</t>
  </si>
  <si>
    <t>Výztuž základů desek ze svařovaných sítí z drátů typu KARI</t>
  </si>
  <si>
    <t>-1568176612</t>
  </si>
  <si>
    <t>https://podminky.urs.cz/item/CS_URS_2021_02/273362021</t>
  </si>
  <si>
    <t>201*3,05*1,4/1000</t>
  </si>
  <si>
    <t>19</t>
  </si>
  <si>
    <t>274351121</t>
  </si>
  <si>
    <t>Bednění základů pasů rovné zřízení</t>
  </si>
  <si>
    <t>1708650766</t>
  </si>
  <si>
    <t>https://podminky.urs.cz/item/CS_URS_2021_02/274351121</t>
  </si>
  <si>
    <t>1,1*2*(26,76+11,8+12,44+16,8+6+2,8+3,1+5,3)</t>
  </si>
  <si>
    <t>2,1*2*(5,5+9+1)</t>
  </si>
  <si>
    <t>20</t>
  </si>
  <si>
    <t>274351122</t>
  </si>
  <si>
    <t>Bednění základů pasů rovné odstranění</t>
  </si>
  <si>
    <t>-1521215683</t>
  </si>
  <si>
    <t>https://podminky.urs.cz/item/CS_URS_2021_02/274351122</t>
  </si>
  <si>
    <t>252,1</t>
  </si>
  <si>
    <t>279361821</t>
  </si>
  <si>
    <t>Výztuž základových zdí nosných svislých nebo odkloněných od svislice, rovinných nebo oblých, deskových nebo žebrových, včetně výztuže jejich žeber z betonářské oceli 10 505 (R) nebo BSt 500</t>
  </si>
  <si>
    <t>-1053430311</t>
  </si>
  <si>
    <t>https://podminky.urs.cz/item/CS_URS_2021_02/279361821</t>
  </si>
  <si>
    <t>(26,76+11,8+12,44+16,8+6+2,8+3,1+5,3)*1,6*10/1000*1,2</t>
  </si>
  <si>
    <t>(5,5+9+1)*1,6*10/1000*1,2</t>
  </si>
  <si>
    <t>(26,76+11,8+12,44+16,8+6+2,8+3,1+5,3)/0,3*3,2*0,9/1000*1,2</t>
  </si>
  <si>
    <t>(5,5+9+1)/0,3*3,2*0,9/1000*1,2</t>
  </si>
  <si>
    <t>Svislé a kompletní konstrukce</t>
  </si>
  <si>
    <t>22</t>
  </si>
  <si>
    <t>311270331</t>
  </si>
  <si>
    <t>Zdivo z přesných vápenopískových tvárnic na tenkovrstvou maltu, tloušťka zdiva 200 mm, formát a rozměr tvárnic 7DF 248x200x248 mm plných, pevnosti přes P15 do P25</t>
  </si>
  <si>
    <t>1274095791</t>
  </si>
  <si>
    <t>3,25*(3,8+2,45+1,35+0,75*2+4,55)</t>
  </si>
  <si>
    <t>3,25*(0,75*2+6,755+2,45+4,84+4,55)</t>
  </si>
  <si>
    <t>23</t>
  </si>
  <si>
    <t>311270531</t>
  </si>
  <si>
    <t>Zdivo z přesných vápenopískových tvárnic na tenkovrstvou maltu, tloušťka zdiva 240 mm, formát a rozměr cihel 8DF 248x240x248 mm plných, pevnosti přes P15 do P25</t>
  </si>
  <si>
    <t>1616086119</t>
  </si>
  <si>
    <t>3,25*(2,5+6,5)</t>
  </si>
  <si>
    <t>3,25*(6,5+5)</t>
  </si>
  <si>
    <t>24</t>
  </si>
  <si>
    <t>311272211</t>
  </si>
  <si>
    <t>Zdivo z pórobetonových tvárnic na tenké maltové lože, tl. zdiva 300 mm pevnost tvárnic do P2, objemová hmotnost do 450 kg/m3 hladkých</t>
  </si>
  <si>
    <t>374335517</t>
  </si>
  <si>
    <t>https://podminky.urs.cz/item/CS_URS_2021_02/311272211</t>
  </si>
  <si>
    <t>(5,5+16,5+13,8+11,7)*0,5</t>
  </si>
  <si>
    <t>25</t>
  </si>
  <si>
    <t>311273111</t>
  </si>
  <si>
    <t>Zdivo tepelněizolační z pórobetonových tvárnic na tenkovrstvou maltu, pevnost tvárnic do P2, objemová hmotnost do 400kg/m3,součinitel prostupu tepla U přes 0,18 do 0,22, tl. zdiva 375 mm</t>
  </si>
  <si>
    <t>-1251206529</t>
  </si>
  <si>
    <t>"1NP</t>
  </si>
  <si>
    <t>(5,5+16,5+13,8+11,7)*2,75-9,3*2,2-2*1*2,2-2*2,3-3*1-1,5*1-2,3*1,2-2,5*1-0,75*1,25+10,2*4</t>
  </si>
  <si>
    <t>"2NP</t>
  </si>
  <si>
    <t>(7,7+16,5+2,2+18,5+11,5)*3,25-3,45*2,2-0,75*1-1,5*1-3*1-1*1,5-9,3*2,2</t>
  </si>
  <si>
    <t>26</t>
  </si>
  <si>
    <t>317142422</t>
  </si>
  <si>
    <t>Překlady nenosné z pórobetonu osazené do tenkého maltového lože, výšky do 250 mm, šířky překladu 100 mm, délky překladu přes 1000 do 1250 mm</t>
  </si>
  <si>
    <t>kus</t>
  </si>
  <si>
    <t>1660261705</t>
  </si>
  <si>
    <t>https://podminky.urs.cz/item/CS_URS_2021_02/317142422</t>
  </si>
  <si>
    <t>27</t>
  </si>
  <si>
    <t>317142432</t>
  </si>
  <si>
    <t>Překlady nenosné z pórobetonu osazené do tenkého maltového lože, výšky do 250 mm, šířky překladu 125 mm, délky překladu přes 1000 do 1250 mm</t>
  </si>
  <si>
    <t>-681334137</t>
  </si>
  <si>
    <t>https://podminky.urs.cz/item/CS_URS_2021_02/317142432</t>
  </si>
  <si>
    <t>28</t>
  </si>
  <si>
    <t>317143441</t>
  </si>
  <si>
    <t>Překlady nosné z pórobetonu osazené do tenkého maltového lože, pro zdi tl. 250 mm, délky překladu do 1300 mm</t>
  </si>
  <si>
    <t>-1703766825</t>
  </si>
  <si>
    <t>29</t>
  </si>
  <si>
    <t>317143442</t>
  </si>
  <si>
    <t>Překlady nosné z pórobetonu osazené do tenkého maltového lože, pro zdi tl. 250 mm, délky překladu přes 1300 do 1500 mm</t>
  </si>
  <si>
    <t>-1580084845</t>
  </si>
  <si>
    <t>30</t>
  </si>
  <si>
    <t>317143451</t>
  </si>
  <si>
    <t>Překlady nosné z pórobetonu osazené do tenkého maltového lože, pro zdi tl. 300 mm, délky překladu do 1300 mm</t>
  </si>
  <si>
    <t>-2023552620</t>
  </si>
  <si>
    <t>31</t>
  </si>
  <si>
    <t>317143452</t>
  </si>
  <si>
    <t>Překlady nosné z pórobetonu osazené do tenkého maltového lože, pro zdi tl. 300 mm, délky překladu přes 1300 do 1500 mm</t>
  </si>
  <si>
    <t>30685385</t>
  </si>
  <si>
    <t>32</t>
  </si>
  <si>
    <t>317143454</t>
  </si>
  <si>
    <t>Překlady nosné z pórobetonu osazené do tenkého maltového lože, pro zdi tl. 300 mm, délky překladu přes 1800 do 2100 mm</t>
  </si>
  <si>
    <t>-1321270586</t>
  </si>
  <si>
    <t>33</t>
  </si>
  <si>
    <t>317168059</t>
  </si>
  <si>
    <t>Překlady keramické vysoké osazené do maltového lože, šířky překladu 70 mm výšky 238 mm, délky 3000 mm</t>
  </si>
  <si>
    <t>-972365512</t>
  </si>
  <si>
    <t>34</t>
  </si>
  <si>
    <t>317321511</t>
  </si>
  <si>
    <t>Překlady z betonu železového (bez výztuže) tř. C 20/25</t>
  </si>
  <si>
    <t>-1823925134</t>
  </si>
  <si>
    <t>3,6*2*0,2*0,175+2,4*1*0,2*0,175</t>
  </si>
  <si>
    <t>3,6*1*0,2*0,175</t>
  </si>
  <si>
    <t>35</t>
  </si>
  <si>
    <t>317352311</t>
  </si>
  <si>
    <t>Ztracené bednění překladů z pórobetonových U-profilů osazených do maltového lože, bez podpěrné konstrukce objemová hmotnost do 500 kg/m3 ve zdech tloušťky 300 mm</t>
  </si>
  <si>
    <t>1064806638</t>
  </si>
  <si>
    <t>3,6*2+2,4*1</t>
  </si>
  <si>
    <t>3,6</t>
  </si>
  <si>
    <t>36</t>
  </si>
  <si>
    <t>317361821</t>
  </si>
  <si>
    <t>Výztuž překladů, říms, žlabů, žlabových říms, klenbových pásů z betonářské oceli 10 505 (R) nebo BSt 500</t>
  </si>
  <si>
    <t>1272232621</t>
  </si>
  <si>
    <t>https://podminky.urs.cz/item/CS_URS_2021_02/317361821</t>
  </si>
  <si>
    <t>0,03277*1,2</t>
  </si>
  <si>
    <t>0,0196*1,2</t>
  </si>
  <si>
    <t>37</t>
  </si>
  <si>
    <t>341321510</t>
  </si>
  <si>
    <t>Stěny a příčky z betonu železového (bez výztuže) nosné tř. C 20/25 XC2 XF4</t>
  </si>
  <si>
    <t>-1157836067</t>
  </si>
  <si>
    <t>(0,3*16,1*1,4+0,3*16,1*1,8)</t>
  </si>
  <si>
    <t>38</t>
  </si>
  <si>
    <t>341351111</t>
  </si>
  <si>
    <t>Bednění stěn a příček nosných rovné oboustranné za každou stranu zřízení</t>
  </si>
  <si>
    <t>-2141667259</t>
  </si>
  <si>
    <t>39</t>
  </si>
  <si>
    <t>341351112</t>
  </si>
  <si>
    <t>Bednění stěn a příček nosných rovné oboustranné za každou stranu odstranění</t>
  </si>
  <si>
    <t>1981366311</t>
  </si>
  <si>
    <t>40</t>
  </si>
  <si>
    <t>341351911</t>
  </si>
  <si>
    <t>Bednění stěn a příček nosných Příplatek k cenám bednění za pohledový beton</t>
  </si>
  <si>
    <t>1201634703</t>
  </si>
  <si>
    <t>"oplocení</t>
  </si>
  <si>
    <t>(16,1*1,4+10,2*1,8)*2</t>
  </si>
  <si>
    <t>"vč rohových lišt, třída PB2 dle ČSB 03</t>
  </si>
  <si>
    <t>41</t>
  </si>
  <si>
    <t>341361821</t>
  </si>
  <si>
    <t>Výztuž stěn a příček nosných svislých nebo šikmých, rovných nebo oblých z betonářské oceli 10 505 (R) nebo BSt 500</t>
  </si>
  <si>
    <t>-492616775</t>
  </si>
  <si>
    <t>(0,3*16,1*1,4+0,3*16,1*1,8)*80/1000</t>
  </si>
  <si>
    <t>42</t>
  </si>
  <si>
    <t>342272225</t>
  </si>
  <si>
    <t>Příčky z pórobetonových tvárnic hladkých na tenké maltové lože objemová hmotnost do 500 kg/m3, tloušťka příčky 100 mm</t>
  </si>
  <si>
    <t>1023219449</t>
  </si>
  <si>
    <t>3,25*(3,1+3,2+1,4+3,1+4,55+2+0,9+0,65+2+2+1+2,8+0,9)</t>
  </si>
  <si>
    <t>-1,8*1,17-0,9*2-0,7*2*4</t>
  </si>
  <si>
    <t>3,25*(5,24+0,9+3,1+4,55)</t>
  </si>
  <si>
    <t>-0,7*2*3-1,8*1,2</t>
  </si>
  <si>
    <t>43</t>
  </si>
  <si>
    <t>342272235</t>
  </si>
  <si>
    <t>Příčky z pórobetonových tvárnic hladkých na tenké maltové lože objemová hmotnost do 500 kg/m3, tloušťka příčky 125 mm</t>
  </si>
  <si>
    <t>-769277229</t>
  </si>
  <si>
    <t>https://podminky.urs.cz/item/CS_URS_2021_02/342272235</t>
  </si>
  <si>
    <t>3,25*(4+1)</t>
  </si>
  <si>
    <t>1,25*(1,35+2,82)</t>
  </si>
  <si>
    <t>3,25*(4+0,65)</t>
  </si>
  <si>
    <t>-0,7*2</t>
  </si>
  <si>
    <t>44</t>
  </si>
  <si>
    <t>342291121</t>
  </si>
  <si>
    <t>Ukotvení příček plochými kotvami, do konstrukce cihelné</t>
  </si>
  <si>
    <t>703528929</t>
  </si>
  <si>
    <t>https://podminky.urs.cz/item/CS_URS_2021_02/342291121</t>
  </si>
  <si>
    <t>13*3,25*2</t>
  </si>
  <si>
    <t>45</t>
  </si>
  <si>
    <t>346244353V</t>
  </si>
  <si>
    <t>Obezdívka splachovacích nádržek ploch rovných z přesných pórobetonových tvárnic ,na tenké maltové lože tl. 75 mm</t>
  </si>
  <si>
    <t>522309793</t>
  </si>
  <si>
    <t>"obezdívky splachovacích nádržek-výlevka"</t>
  </si>
  <si>
    <t>46</t>
  </si>
  <si>
    <t>612231003</t>
  </si>
  <si>
    <t>Montáž vnitřního zateplení z polyuretanových desek stěn, tloušťky desek přes 40 do 80 mm</t>
  </si>
  <si>
    <t>-1733524156</t>
  </si>
  <si>
    <t>https://podminky.urs.cz/item/CS_URS_2021_02/612231003</t>
  </si>
  <si>
    <t>"102" izolace překlady</t>
  </si>
  <si>
    <t>0,25*(3,6*2+2,4)</t>
  </si>
  <si>
    <t>47</t>
  </si>
  <si>
    <t>59052106</t>
  </si>
  <si>
    <t>deska tepelně izolační z tvrzené PU pěny vnitřní, kapilárně aktivní, prodyšná tl 80mm</t>
  </si>
  <si>
    <t>-1369886559</t>
  </si>
  <si>
    <t>2,4*1,02 "Přepočtené koeficientem množství</t>
  </si>
  <si>
    <t>Vodorovné konstrukce</t>
  </si>
  <si>
    <t>48</t>
  </si>
  <si>
    <t>411321515</t>
  </si>
  <si>
    <t>Stropy z betonu železového (bez výztuže) stropů deskových, plochých střech, desek balkonových, desek hřibových stropů včetně hlavic hřibových sloupů tř. C 20/25</t>
  </si>
  <si>
    <t>-251776739</t>
  </si>
  <si>
    <t>https://podminky.urs.cz/item/CS_URS_2021_02/411321515</t>
  </si>
  <si>
    <t>246*0,25</t>
  </si>
  <si>
    <t>290*0,25</t>
  </si>
  <si>
    <t>49</t>
  </si>
  <si>
    <t>411351011</t>
  </si>
  <si>
    <t>Bednění stropních konstrukcí - bez podpěrné konstrukce desek tloušťky stropní desky přes 5 do 25 cm zřízení</t>
  </si>
  <si>
    <t>1161418913</t>
  </si>
  <si>
    <t>https://podminky.urs.cz/item/CS_URS_2021_02/411351011</t>
  </si>
  <si>
    <t>246+290</t>
  </si>
  <si>
    <t>77*0,25+68*0,25</t>
  </si>
  <si>
    <t>50</t>
  </si>
  <si>
    <t>411351012</t>
  </si>
  <si>
    <t>Bednění stropních konstrukcí - bez podpěrné konstrukce desek tloušťky stropní desky přes 5 do 25 cm odstranění</t>
  </si>
  <si>
    <t>719018992</t>
  </si>
  <si>
    <t>https://podminky.urs.cz/item/CS_URS_2021_02/411351012</t>
  </si>
  <si>
    <t>572,25</t>
  </si>
  <si>
    <t>51</t>
  </si>
  <si>
    <t>411354313</t>
  </si>
  <si>
    <t>Podpěrná konstrukce stropů - desek, kleneb a skořepin výška podepření do 4 m tloušťka stropu přes 15 do 25 cm zřízení</t>
  </si>
  <si>
    <t>-776256778</t>
  </si>
  <si>
    <t>https://podminky.urs.cz/item/CS_URS_2021_02/411354313</t>
  </si>
  <si>
    <t>52</t>
  </si>
  <si>
    <t>411354314</t>
  </si>
  <si>
    <t>Podpěrná konstrukce stropů - desek, kleneb a skořepin výška podepření do 4 m tloušťka stropu přes 15 do 25 cm odstranění</t>
  </si>
  <si>
    <t>-1614906857</t>
  </si>
  <si>
    <t>https://podminky.urs.cz/item/CS_URS_2021_02/411354314</t>
  </si>
  <si>
    <t>53</t>
  </si>
  <si>
    <t>411361821</t>
  </si>
  <si>
    <t>Výztuž stropů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 betonářské oceli 10 505 (R) nebo BSt 500</t>
  </si>
  <si>
    <t>-219400369</t>
  </si>
  <si>
    <t>https://podminky.urs.cz/item/CS_URS_2021_02/411361821</t>
  </si>
  <si>
    <t>65,309*120/1000</t>
  </si>
  <si>
    <t>54</t>
  </si>
  <si>
    <t>413321515</t>
  </si>
  <si>
    <t>Nosníky z betonu železového (bez výztuže) včetně stěnových i jeřábových drah, volných trámů, průvlaků, rámových příčlí, ztužidel, konzol, vodorovných táhel apod., tyčových konstrukcí tř. C 20/25</t>
  </si>
  <si>
    <t>292264088</t>
  </si>
  <si>
    <t>1*0,25*(8+10,05+6,5+11,6+3,7+6,1)</t>
  </si>
  <si>
    <t>0,5*0,25*(10,05+5+5,6+11,6)</t>
  </si>
  <si>
    <t>0,5*0,25*(10,05+5,6+5+3,5)</t>
  </si>
  <si>
    <t>55</t>
  </si>
  <si>
    <t>413351111</t>
  </si>
  <si>
    <t>Bednění nosníků a průvlaků - bez podpěrné konstrukce výška nosníku po spodní líc stropní desky do 100 cm zřízení</t>
  </si>
  <si>
    <t>752205841</t>
  </si>
  <si>
    <t>1*2*(8+10,05+6,5+11,6+3,7+6,1)</t>
  </si>
  <si>
    <t>0,5*2*(10,05+5+5,6+11,6)</t>
  </si>
  <si>
    <t>0,5*2*(10,05+5,6+5+3,5)</t>
  </si>
  <si>
    <t>56</t>
  </si>
  <si>
    <t>413351112</t>
  </si>
  <si>
    <t>Bednění nosníků a průvlaků - bez podpěrné konstrukce výška nosníku po spodní líc stropní desky do 100 cm odstranění</t>
  </si>
  <si>
    <t>-321719055</t>
  </si>
  <si>
    <t>148,3</t>
  </si>
  <si>
    <t>57</t>
  </si>
  <si>
    <t>413352111</t>
  </si>
  <si>
    <t>Podpěrná konstrukce nosníků a průvlaků výšky podepření do 4 m výšky nosníku (po spodní hranu stropní desky) do 100 cm zřízení</t>
  </si>
  <si>
    <t>-1232603210</t>
  </si>
  <si>
    <t>58</t>
  </si>
  <si>
    <t>413352115</t>
  </si>
  <si>
    <t>Podpěrná konstrukce nosníků a průvlaků výšky podepření do 4 m výšky nosníku (po spodní hranu stropní desky) přes 100 cm zřízení</t>
  </si>
  <si>
    <t>1266503140</t>
  </si>
  <si>
    <t>59</t>
  </si>
  <si>
    <t>413361821</t>
  </si>
  <si>
    <t>Výztuž nosníků včetně stěnových i jeřábových drah, volných trámů, průvlaků, rámových příčlí, ztužidel, konzol, vodorovných táhel apod. tyčových konstrukcí lemujících nebo vyztužujících stropní a podobné střešní konstrukce z betonářské oceli 10 505 (R) nebo BSt 500</t>
  </si>
  <si>
    <t>63229033</t>
  </si>
  <si>
    <t>18,538*160/1000</t>
  </si>
  <si>
    <t>417321414</t>
  </si>
  <si>
    <t>Ztužující pásy a věnce z betonu železového (bez výztuže) tř. C 20/25</t>
  </si>
  <si>
    <t>-1803646356</t>
  </si>
  <si>
    <t>https://podminky.urs.cz/item/CS_URS_2021_02/417321414</t>
  </si>
  <si>
    <t>"v.č. 102</t>
  </si>
  <si>
    <t>9,75*0,3*0,255</t>
  </si>
  <si>
    <t>61</t>
  </si>
  <si>
    <t>417351115</t>
  </si>
  <si>
    <t>Bednění bočnic ztužujících pásů a věnců včetně vzpěr zřízení</t>
  </si>
  <si>
    <t>878622108</t>
  </si>
  <si>
    <t>https://podminky.urs.cz/item/CS_URS_2021_02/417351115</t>
  </si>
  <si>
    <t>9,75*0,3*2</t>
  </si>
  <si>
    <t>62</t>
  </si>
  <si>
    <t>417351116</t>
  </si>
  <si>
    <t>Bednění bočnic ztužujících pásů a věnců včetně vzpěr odstranění</t>
  </si>
  <si>
    <t>2122582464</t>
  </si>
  <si>
    <t>https://podminky.urs.cz/item/CS_URS_2021_02/417351116</t>
  </si>
  <si>
    <t>5,85</t>
  </si>
  <si>
    <t>63</t>
  </si>
  <si>
    <t>417361821</t>
  </si>
  <si>
    <t>Výztuž ztužujících pásů a věnců z betonářské oceli 10 505 (R) nebo BSt 500</t>
  </si>
  <si>
    <t>1294279024</t>
  </si>
  <si>
    <t>https://podminky.urs.cz/item/CS_URS_2021_02/417361821</t>
  </si>
  <si>
    <t>0,05201*1,2</t>
  </si>
  <si>
    <t>64</t>
  </si>
  <si>
    <t>430321515</t>
  </si>
  <si>
    <t>Schodišťové konstrukce a rampy z betonu železového (bez výztuže) stupně, schodnice, ramena, podesty s nosníky tř. C 20/25</t>
  </si>
  <si>
    <t>1883841768</t>
  </si>
  <si>
    <t>https://podminky.urs.cz/item/CS_URS_2021_02/430321515</t>
  </si>
  <si>
    <t>5*0,25*3,4+10*0,25*1,5</t>
  </si>
  <si>
    <t>65</t>
  </si>
  <si>
    <t>430361821</t>
  </si>
  <si>
    <t>Výztuž schodišťových konstrukcí a ramp stupňů, schodnic, ramen, podest s nosníky z betonářské oceli 10 505 (R) nebo BSt 500</t>
  </si>
  <si>
    <t>1943285768</t>
  </si>
  <si>
    <t>https://podminky.urs.cz/item/CS_URS_2021_02/430361821</t>
  </si>
  <si>
    <t>8*80/1000</t>
  </si>
  <si>
    <t>66</t>
  </si>
  <si>
    <t>431351121</t>
  </si>
  <si>
    <t>Bednění podest, podstupňových desek a ramp včetně podpěrné konstrukce výšky do 4 m půdorysně přímočarých zřízení</t>
  </si>
  <si>
    <t>-1531518806</t>
  </si>
  <si>
    <t>https://podminky.urs.cz/item/CS_URS_2021_02/431351121</t>
  </si>
  <si>
    <t>5*3,4+10*1,5</t>
  </si>
  <si>
    <t>67</t>
  </si>
  <si>
    <t>431351122</t>
  </si>
  <si>
    <t>Bednění podest, podstupňových desek a ramp včetně podpěrné konstrukce výšky do 4 m půdorysně přímočarých odstranění</t>
  </si>
  <si>
    <t>952811752</t>
  </si>
  <si>
    <t>https://podminky.urs.cz/item/CS_URS_2021_02/431351122</t>
  </si>
  <si>
    <t>68</t>
  </si>
  <si>
    <t>612231003V</t>
  </si>
  <si>
    <t>Montáž vnitřního zateplení z polyuretanových desek stěn, tloušťky desek přes 80 mm</t>
  </si>
  <si>
    <t>348380223</t>
  </si>
  <si>
    <t>"102" izolace na věnec parapetu</t>
  </si>
  <si>
    <t>0,25*(9,75)</t>
  </si>
  <si>
    <t>69</t>
  </si>
  <si>
    <t>59052106V2</t>
  </si>
  <si>
    <t>deska tepelně izolační z tvrzené PU pěny vnitřní, kapilárně aktivní, prodyšná tl 120mm</t>
  </si>
  <si>
    <t>468880306</t>
  </si>
  <si>
    <t>2,438*1,02 "Přepočtené koeficientem množství</t>
  </si>
  <si>
    <t>Úpravy povrchů, podlahy a osazování výplní</t>
  </si>
  <si>
    <t>70</t>
  </si>
  <si>
    <t>327215351</t>
  </si>
  <si>
    <t>Montáž obkladů opěrných zdí z drátokamenných košů (gabionů) tloušťky do 0,5 m vyplněných lomovým kamenen na sucho (materiál ve specifikaci) ze svařovaných panelů z ocelových sítí s povrchovou úpravou galfan</t>
  </si>
  <si>
    <t>1092925800</t>
  </si>
  <si>
    <t>"v položce je nutno započíst zvýšený prostřih užitím malé tlouštky obkladu, taktéž vyšší pracnost vkládání kameniva do malé tlouštky</t>
  </si>
  <si>
    <t>(43+53+8)*0,15</t>
  </si>
  <si>
    <t>293</t>
  </si>
  <si>
    <t>58344003V</t>
  </si>
  <si>
    <t>kamenivo drcené hrubé frakce 63/125</t>
  </si>
  <si>
    <t>386427905</t>
  </si>
  <si>
    <t>"ztratné je zvýšeno pro vyšší probírku kameniva pro použití v gabionu</t>
  </si>
  <si>
    <t>15,6*1,6*1,3</t>
  </si>
  <si>
    <t>71</t>
  </si>
  <si>
    <t>611131101</t>
  </si>
  <si>
    <t>Podkladní a spojovací vrstva vnitřních omítaných ploch cementový postřik nanášený ručně celoplošně stropů</t>
  </si>
  <si>
    <t>-1101940993</t>
  </si>
  <si>
    <t>361,06</t>
  </si>
  <si>
    <t>611142001</t>
  </si>
  <si>
    <t>Potažení vnitřních ploch pletivem v ploše nebo pruzích, na plném podkladu sklovláknitým vtlačením do tmelu stropů</t>
  </si>
  <si>
    <t>-1190107289</t>
  </si>
  <si>
    <t>73</t>
  </si>
  <si>
    <t>611311131</t>
  </si>
  <si>
    <t>Potažení vnitřních ploch štukem tloušťky do 3 mm vodorovných konstrukcí stropů rovných</t>
  </si>
  <si>
    <t>1761175567</t>
  </si>
  <si>
    <t>74</t>
  </si>
  <si>
    <t>611321121</t>
  </si>
  <si>
    <t>Omítka vápenocementová vnitřních ploch nanášená ručně jednovrstvá, tloušťky do 10 mm hladká vodorovných konstrukcí stropů rovných</t>
  </si>
  <si>
    <t>-1509397065</t>
  </si>
  <si>
    <t>75</t>
  </si>
  <si>
    <t>612131101</t>
  </si>
  <si>
    <t>Podkladní a spojovací vrstva vnitřních omítaných ploch cementový postřik nanášený ručně celoplošně stěn</t>
  </si>
  <si>
    <t>-659206552</t>
  </si>
  <si>
    <t>https://podminky.urs.cz/item/CS_URS_2021_02/612131101</t>
  </si>
  <si>
    <t>109,672*2+66,625*2+21,75+400,904+118,652*2+35,176*2</t>
  </si>
  <si>
    <t>76</t>
  </si>
  <si>
    <t>612142001</t>
  </si>
  <si>
    <t>Potažení vnitřních ploch pletivem v ploše nebo pruzích, na plném podkladu sklovláknitým vtlačením do tmelu stěn</t>
  </si>
  <si>
    <t>1027966268</t>
  </si>
  <si>
    <t>https://podminky.urs.cz/item/CS_URS_2021_02/612142001</t>
  </si>
  <si>
    <t>"vnitřní omítky</t>
  </si>
  <si>
    <t>1082,904</t>
  </si>
  <si>
    <t>77</t>
  </si>
  <si>
    <t>612311131</t>
  </si>
  <si>
    <t>Potažení vnitřních ploch vápenným štukem tloušťky do 3 mm svislých konstrukcí stěn</t>
  </si>
  <si>
    <t>-1225479527</t>
  </si>
  <si>
    <t>https://podminky.urs.cz/item/CS_URS_2021_02/612311131</t>
  </si>
  <si>
    <t>78</t>
  </si>
  <si>
    <t>619995001</t>
  </si>
  <si>
    <t>Začištění omítek (s dodáním hmot) kolem oken, dveří, podlah, obkladů apod.</t>
  </si>
  <si>
    <t>79773753</t>
  </si>
  <si>
    <t>https://podminky.urs.cz/item/CS_URS_2021_02/619995001</t>
  </si>
  <si>
    <t>2*(5*7+7*6+5*4+6*3+4*4+2)</t>
  </si>
  <si>
    <t>79</t>
  </si>
  <si>
    <t>622142001</t>
  </si>
  <si>
    <t>Potažení vnějších ploch pletivem v ploše nebo pruzích, na plném podkladu sklovláknitým vtlačením do tmelu stěn</t>
  </si>
  <si>
    <t>-850889907</t>
  </si>
  <si>
    <t>https://podminky.urs.cz/item/CS_URS_2021_02/622142001</t>
  </si>
  <si>
    <t>"fasáda</t>
  </si>
  <si>
    <t>23,75+400,904+10,2*4</t>
  </si>
  <si>
    <t>80</t>
  </si>
  <si>
    <t>622143001</t>
  </si>
  <si>
    <t>Montáž omítkových profilů plastových, pozinkovaných nebo dřevěných upevněných vtlačením do podkladní vrstvy nebo přibitím soklových</t>
  </si>
  <si>
    <t>530193385</t>
  </si>
  <si>
    <t>https://podminky.urs.cz/item/CS_URS_2021_02/622143001</t>
  </si>
  <si>
    <t>9,3+3+1,5+0,75+3,45</t>
  </si>
  <si>
    <t>9,3+3+1,5+0,75+2,4</t>
  </si>
  <si>
    <t>81</t>
  </si>
  <si>
    <t>59051512</t>
  </si>
  <si>
    <t>profil začišťovací s okapnicí PVC s výztužnou tkaninou pro parapet ETICS</t>
  </si>
  <si>
    <t>822412309</t>
  </si>
  <si>
    <t>34,95*1,05 "Přepočtené koeficientem množství</t>
  </si>
  <si>
    <t>82</t>
  </si>
  <si>
    <t>622143003</t>
  </si>
  <si>
    <t>Montáž omítkových profilů plastových, pozinkovaných nebo dřevěných upevněných vtlačením do podkladní vrstvy nebo přibitím rohových s tkaninou</t>
  </si>
  <si>
    <t>-260587878</t>
  </si>
  <si>
    <t>https://podminky.urs.cz/item/CS_URS_2021_02/622143003</t>
  </si>
  <si>
    <t>6*8+77+4*2</t>
  </si>
  <si>
    <t>83</t>
  </si>
  <si>
    <t>55343025</t>
  </si>
  <si>
    <t>profil rohový Pz+PVC pro vnější omítky tl 7mm</t>
  </si>
  <si>
    <t>1717132798</t>
  </si>
  <si>
    <t>125*1,05</t>
  </si>
  <si>
    <t>84</t>
  </si>
  <si>
    <t>520841581</t>
  </si>
  <si>
    <t>"nadpraží s okapnicí"</t>
  </si>
  <si>
    <t>16,95+12*2</t>
  </si>
  <si>
    <t>85</t>
  </si>
  <si>
    <t>59051510</t>
  </si>
  <si>
    <t>profil začišťovací s okapnicí PVC s výztužnou tkaninou pro nadpraží ETICS</t>
  </si>
  <si>
    <t>749844196</t>
  </si>
  <si>
    <t>40,95*1,05 "Přepočtené koeficientem množství</t>
  </si>
  <si>
    <t>86</t>
  </si>
  <si>
    <t>622143004</t>
  </si>
  <si>
    <t>Montáž omítkových profilů plastových, pozinkovaných nebo dřevěných upevněných vtlačením do podkladní vrstvy nebo přibitím začišťovacích samolepících pro vytvoření dilatujícího spoje s okenním rámem</t>
  </si>
  <si>
    <t>-1778056091</t>
  </si>
  <si>
    <t>https://podminky.urs.cz/item/CS_URS_2021_02/622143004</t>
  </si>
  <si>
    <t>(9,3+2,2*2+3+1*2+1,5+1*2+3,4+2,2*2+0,75+1*2+2*2*2+1*2)*2</t>
  </si>
  <si>
    <t>87</t>
  </si>
  <si>
    <t>590514750</t>
  </si>
  <si>
    <t>profil okenní začišťovací se sklovláknitou armovací tkaninou 6 mm/2,4 m</t>
  </si>
  <si>
    <t>438182053</t>
  </si>
  <si>
    <t>69,5*1,05 "Přepočtené koeficientem množství</t>
  </si>
  <si>
    <t>88</t>
  </si>
  <si>
    <t>621221021</t>
  </si>
  <si>
    <t>Montáž kontaktního zateplení lepením a mechanickým kotvením z desek z minerální vlny s podélnou orientací vláken na vnější podhledy, tloušťky desek přes 80 do 120 mm</t>
  </si>
  <si>
    <t>665222009</t>
  </si>
  <si>
    <t>0,25*(77*2)</t>
  </si>
  <si>
    <t>10*1,5+10*2,2+11,6*2,5+3*1,5+1*3,3</t>
  </si>
  <si>
    <t>1*(7,8+10+11,6+11,6+6+2,2)</t>
  </si>
  <si>
    <t>"podhled střecha</t>
  </si>
  <si>
    <t>62*1</t>
  </si>
  <si>
    <t>89</t>
  </si>
  <si>
    <t>63141416</t>
  </si>
  <si>
    <t>deska tepelně izolační minerální kontaktních fasád podélné vlákno λ=0,035 tl 120mm</t>
  </si>
  <si>
    <t>-1505369906</t>
  </si>
  <si>
    <t>223,5*1,05 'Přepočtené koeficientem množství</t>
  </si>
  <si>
    <t>90</t>
  </si>
  <si>
    <t>622511111</t>
  </si>
  <si>
    <t>Omítka tenkovrstvá akrylátová vnějších ploch probarvená, včetně penetrace podkladu mozaiková střednězrnná stěn</t>
  </si>
  <si>
    <t>-1936111492</t>
  </si>
  <si>
    <t>23,75*1,5+10,2*1</t>
  </si>
  <si>
    <t>91</t>
  </si>
  <si>
    <t>622532021</t>
  </si>
  <si>
    <t>Omítka tenkovrstvá silikonová vnějších ploch probarvená, včetně penetrace podkladu hydrofilní, s regulací vlhkosti na povrchu a se zvýšenou ochranou proti mikroorganismům zrnitá, tloušťky 2,0 mm stěn</t>
  </si>
  <si>
    <t>-586670776</t>
  </si>
  <si>
    <t>400,904+10,2*4</t>
  </si>
  <si>
    <t>65,5*0,3</t>
  </si>
  <si>
    <t>92</t>
  </si>
  <si>
    <t>622811001</t>
  </si>
  <si>
    <t>Omítka tepelně izolační vnějších ploch stěn prováděná ručně v 1 vrstvě, tloušťky do 20 mm</t>
  </si>
  <si>
    <t>1233034022</t>
  </si>
  <si>
    <t>93</t>
  </si>
  <si>
    <t>629991011</t>
  </si>
  <si>
    <t>Zakrytí vnějších ploch před znečištěním včetně pozdějšího odkrytí výplní otvorů a svislých ploch fólií přilepenou lepící páskou</t>
  </si>
  <si>
    <t>1335021607</t>
  </si>
  <si>
    <t>https://podminky.urs.cz/item/CS_URS_2021_02/629991011</t>
  </si>
  <si>
    <t>2*(9,3*2,2+3*1+1,5*1+3,4*2,2+0,75*1+2*1*2)</t>
  </si>
  <si>
    <t>94</t>
  </si>
  <si>
    <t>632451254</t>
  </si>
  <si>
    <t>Potěr cementový samonivelační litý tř. C 30, tl. přes 45 do 50 mm</t>
  </si>
  <si>
    <t>-1711542671</t>
  </si>
  <si>
    <t>152,9+208,16</t>
  </si>
  <si>
    <t>95</t>
  </si>
  <si>
    <t>632451293</t>
  </si>
  <si>
    <t>Potěr cementový samonivelační litý Příplatek k cenám za každých dalších i započatých 5 mm tloušťky přes 50 mm tř. C 30</t>
  </si>
  <si>
    <t>2086652050</t>
  </si>
  <si>
    <t>1*(120-45)/5</t>
  </si>
  <si>
    <t>1*(70-45)/5</t>
  </si>
  <si>
    <t>96</t>
  </si>
  <si>
    <t>632481213</t>
  </si>
  <si>
    <t>Separační vrstva k oddělení podlahových vrstev z polyetylénové fólie</t>
  </si>
  <si>
    <t>-1618373777</t>
  </si>
  <si>
    <t>https://podminky.urs.cz/item/CS_URS_2021_02/632481213</t>
  </si>
  <si>
    <t>361,060</t>
  </si>
  <si>
    <t>97</t>
  </si>
  <si>
    <t>01VF</t>
  </si>
  <si>
    <t>D+M dekorační prvek nad vstup - akrylátová deska probarvená neprůsvitná lesklá 200x200x18mm</t>
  </si>
  <si>
    <t>318691678</t>
  </si>
  <si>
    <t>Trubní vedení</t>
  </si>
  <si>
    <t>98</t>
  </si>
  <si>
    <t>895270001</t>
  </si>
  <si>
    <t>Proplachovací a kontrolní šachta z PVC-U pro drenáže budov vnějšího průměru 315 mm pro napojení potrubí DN 200 s lapačem písku užitné výšky 350 mm</t>
  </si>
  <si>
    <t>-556058683</t>
  </si>
  <si>
    <t>https://podminky.urs.cz/item/CS_URS_2021_02/895270001</t>
  </si>
  <si>
    <t>99</t>
  </si>
  <si>
    <t>895270021</t>
  </si>
  <si>
    <t>Proplachovací a kontrolní šachta z PVC-U pro drenáže budov vnějšího průměru 315 mm šachtové prodloužení světlé hloubky 800 mm</t>
  </si>
  <si>
    <t>-2038506443</t>
  </si>
  <si>
    <t>https://podminky.urs.cz/item/CS_URS_2021_02/895270021</t>
  </si>
  <si>
    <t>895270051</t>
  </si>
  <si>
    <t>Proplachovací a kontrolní šachta z PVC-U pro drenáže budov vnějšího průměru 315 mm poklop litinový bez ventilace pro třídu zatížení B 125</t>
  </si>
  <si>
    <t>68581597</t>
  </si>
  <si>
    <t>https://podminky.urs.cz/item/CS_URS_2021_02/895270051</t>
  </si>
  <si>
    <t>101</t>
  </si>
  <si>
    <t>895270067</t>
  </si>
  <si>
    <t>Proplachovací a kontrolní šachta z PVC-U pro drenáže budov vnějšího průměru 315 mm Příplatek k ceně -0021 za uříznutí šachtového prodloužení</t>
  </si>
  <si>
    <t>-201936757</t>
  </si>
  <si>
    <t>https://podminky.urs.cz/item/CS_URS_2021_02/895270067</t>
  </si>
  <si>
    <t>Ostatní konstrukce a práce-bourání</t>
  </si>
  <si>
    <t>102</t>
  </si>
  <si>
    <t>941311111</t>
  </si>
  <si>
    <t>Montáž lešení řadového modulového lehkého pracovního s podlahami s provozním zatížením tř. 3 do 200 kg/m2 šířky tř. SW06 přes 0,6 do 0,9 m, výšky do 10 m</t>
  </si>
  <si>
    <t>1568712984</t>
  </si>
  <si>
    <t>https://podminky.urs.cz/item/CS_URS_2021_02/941311111</t>
  </si>
  <si>
    <t>62*8</t>
  </si>
  <si>
    <t>103</t>
  </si>
  <si>
    <t>941311211</t>
  </si>
  <si>
    <t>Montáž lešení řadového modulového lehkého pracovního s podlahami s provozním zatížením tř. 3 do 200 kg/m2 Příplatek za první a každý další den použití lešení k ceně -1111 nebo -1112</t>
  </si>
  <si>
    <t>-596853209</t>
  </si>
  <si>
    <t>https://podminky.urs.cz/item/CS_URS_2021_02/941311211</t>
  </si>
  <si>
    <t>496*6*30</t>
  </si>
  <si>
    <t>104</t>
  </si>
  <si>
    <t>941311811</t>
  </si>
  <si>
    <t>Demontáž lešení řadového modulového lehkého pracovního s podlahami s provozním zatížením tř. 3 do 200 kg/m2 šířky SW06 přes 0,6 do 0,9 m, výšky do 10 m</t>
  </si>
  <si>
    <t>1034840972</t>
  </si>
  <si>
    <t>https://podminky.urs.cz/item/CS_URS_2021_02/941311811</t>
  </si>
  <si>
    <t>496</t>
  </si>
  <si>
    <t>105</t>
  </si>
  <si>
    <t>949101111</t>
  </si>
  <si>
    <t>Lešení pomocné pracovní pro objekty pozemních staveb pro zatížení do 150 kg/m2, o výšce lešeňové podlahy do 1,9 m</t>
  </si>
  <si>
    <t>-1390252236</t>
  </si>
  <si>
    <t>https://podminky.urs.cz/item/CS_URS_2021_02/949101111</t>
  </si>
  <si>
    <t>"vnitřní" 361,06*2</t>
  </si>
  <si>
    <t xml:space="preserve">"vnější"  62*2</t>
  </si>
  <si>
    <t>106</t>
  </si>
  <si>
    <t>952901111</t>
  </si>
  <si>
    <t>Vyčištění budov nebo objektů před předáním do užívání budov bytové nebo občanské výstavby, světlé výšky podlaží do 4 m</t>
  </si>
  <si>
    <t>-1035874153</t>
  </si>
  <si>
    <t>https://podminky.urs.cz/item/CS_URS_2021_02/952901111</t>
  </si>
  <si>
    <t>107</t>
  </si>
  <si>
    <t>HZS1301</t>
  </si>
  <si>
    <t>Hodinové zúčtovací sazby profesí HSV provádění konstrukcí zedník</t>
  </si>
  <si>
    <t>hod</t>
  </si>
  <si>
    <t>1642131184</t>
  </si>
  <si>
    <t>https://podminky.urs.cz/item/CS_URS_2021_02/HZS1301</t>
  </si>
  <si>
    <t>"ostatní drobné práce"</t>
  </si>
  <si>
    <t>40*3</t>
  </si>
  <si>
    <t>Přesun hmot</t>
  </si>
  <si>
    <t>108</t>
  </si>
  <si>
    <t>998011001</t>
  </si>
  <si>
    <t>Přesun hmot pro budovy občanské výstavby, bydlení, výrobu a služby s nosnou svislou konstrukcí zděnou z cihel, tvárnic nebo kamene vodorovná dopravní vzdálenost do 100 m pro budovy výšky do 6 m</t>
  </si>
  <si>
    <t>451730180</t>
  </si>
  <si>
    <t>https://podminky.urs.cz/item/CS_URS_2021_02/998011001</t>
  </si>
  <si>
    <t>714</t>
  </si>
  <si>
    <t>Akustická a protiotřesová opatření</t>
  </si>
  <si>
    <t>290</t>
  </si>
  <si>
    <t>714121002R1</t>
  </si>
  <si>
    <t>Montáž stropních nárazuvzdorných akustických panelů třídy 1A připevněných na skrytý rošt</t>
  </si>
  <si>
    <t>49357674</t>
  </si>
  <si>
    <t>80,38+110,13</t>
  </si>
  <si>
    <t>291</t>
  </si>
  <si>
    <t>590361370R</t>
  </si>
  <si>
    <t>panel akustický z dř. vlákna a magneziového pojiva, 600x600x35mm</t>
  </si>
  <si>
    <t>975155082</t>
  </si>
  <si>
    <t>190,51*1,05 "Přepočtené koeficientem množství</t>
  </si>
  <si>
    <t>292</t>
  </si>
  <si>
    <t>998714102</t>
  </si>
  <si>
    <t>Přesun hmot pro akustická a protiotřesová opatření stanovený z hmotnosti přesunovaného materiálu vodorovná dopravní vzdálenost do 50 m v objektech výšky přes 6 do 12 m</t>
  </si>
  <si>
    <t>-129635879</t>
  </si>
  <si>
    <t>731</t>
  </si>
  <si>
    <t>Ústřední vytápění</t>
  </si>
  <si>
    <t>109</t>
  </si>
  <si>
    <t>01R1</t>
  </si>
  <si>
    <t>Vytápění dle samostatného rozpočtu</t>
  </si>
  <si>
    <t>-514841951</t>
  </si>
  <si>
    <t>776</t>
  </si>
  <si>
    <t>Podlahy povlakové</t>
  </si>
  <si>
    <t>110</t>
  </si>
  <si>
    <t>776212111</t>
  </si>
  <si>
    <t>Montáž textilních podlahovin volným položením s podlepením spojů páskou pásů</t>
  </si>
  <si>
    <t>180910004</t>
  </si>
  <si>
    <t>55*2</t>
  </si>
  <si>
    <t>111</t>
  </si>
  <si>
    <t>69751063</t>
  </si>
  <si>
    <t>koberec zátěžový vpichovaný role š 2m, vlákno 100% PA, hm 800g/m2, R ≤ 100MΩ, zátěž 33, útlum 25dB, hořlavost Bfl S1</t>
  </si>
  <si>
    <t>737675636</t>
  </si>
  <si>
    <t>112</t>
  </si>
  <si>
    <t>776411112</t>
  </si>
  <si>
    <t>Montáž soklíků lepením obvodových, výšky přes 80 do 100 mm</t>
  </si>
  <si>
    <t>1243711047</t>
  </si>
  <si>
    <t>2*(6,75+4+1,5+2,4+17,8+4,6+4,84+2,5+3,05+2,35)*2</t>
  </si>
  <si>
    <t>113</t>
  </si>
  <si>
    <t>283421400V</t>
  </si>
  <si>
    <t>lišty(vlepované pásy) pro linoleum pro vytažení soklu přes fabion.</t>
  </si>
  <si>
    <t>-1537105505</t>
  </si>
  <si>
    <t>199,16*1,02 "Přepočtené koeficientem množství</t>
  </si>
  <si>
    <t>114</t>
  </si>
  <si>
    <t>776521100</t>
  </si>
  <si>
    <t>Montáž povlakových podlah plastových lepením bez podkladu pásů</t>
  </si>
  <si>
    <t>-640332544</t>
  </si>
  <si>
    <t>24,63+6+6,97+110,13+24,63+6+80,38</t>
  </si>
  <si>
    <t>115</t>
  </si>
  <si>
    <t>607561110</t>
  </si>
  <si>
    <t>krytina podlahová povlaková přírodní linoleum, role šířka 2 m, tl. 2,5 mm</t>
  </si>
  <si>
    <t>325674857</t>
  </si>
  <si>
    <t>258,74*1,1 "Přepočtené koeficientem množství</t>
  </si>
  <si>
    <t>116</t>
  </si>
  <si>
    <t>776572100</t>
  </si>
  <si>
    <t>Položení povlakových podlah textilních lepení pásů</t>
  </si>
  <si>
    <t>-1720692821</t>
  </si>
  <si>
    <t>"zádveří"</t>
  </si>
  <si>
    <t>10,39</t>
  </si>
  <si>
    <t>117</t>
  </si>
  <si>
    <t>697510300</t>
  </si>
  <si>
    <t>koberec zátěžový vnitřní -čistící zóna, reakce na oheň max A-C</t>
  </si>
  <si>
    <t>-520053869</t>
  </si>
  <si>
    <t>118</t>
  </si>
  <si>
    <t>776590150</t>
  </si>
  <si>
    <t>Ostatní práce na nášlapných plochách úprava podkladu (materiály ve specifikaci) penetrování</t>
  </si>
  <si>
    <t>238389830</t>
  </si>
  <si>
    <t>258,74</t>
  </si>
  <si>
    <t>119</t>
  </si>
  <si>
    <t>611552210</t>
  </si>
  <si>
    <t>penetrace savých potěrů a betonových podkladů</t>
  </si>
  <si>
    <t>kg</t>
  </si>
  <si>
    <t>-1539845305</t>
  </si>
  <si>
    <t>258,74*0,3 "Přepočtené koeficientem množství</t>
  </si>
  <si>
    <t>120</t>
  </si>
  <si>
    <t>998776101</t>
  </si>
  <si>
    <t>Přesun hmot pro podlahy povlakové stanovený z hmotnosti přesunovaného materiálu vodorovná dopravní vzdálenost do 50 m v objektech výšky do 6 m</t>
  </si>
  <si>
    <t>-167881592</t>
  </si>
  <si>
    <t>786</t>
  </si>
  <si>
    <t>Dokončovací práce - čalounické úpravy</t>
  </si>
  <si>
    <t>121</t>
  </si>
  <si>
    <t>786616320R</t>
  </si>
  <si>
    <t>Montáž zastiňujících rolet venkovních s el. pohonem přes 2 m2</t>
  </si>
  <si>
    <t>-1222652933</t>
  </si>
  <si>
    <t>122</t>
  </si>
  <si>
    <t>611407080R</t>
  </si>
  <si>
    <t>roleta venkovní Screen 2350X2200 s el. pohonem a kastlíkem AL lakovaným RAL</t>
  </si>
  <si>
    <t>567773923</t>
  </si>
  <si>
    <t>PSV</t>
  </si>
  <si>
    <t>Práce a dodávky PSV</t>
  </si>
  <si>
    <t>711</t>
  </si>
  <si>
    <t>Izolace proti vodě, vlhkosti a plynům</t>
  </si>
  <si>
    <t>123</t>
  </si>
  <si>
    <t>711111001</t>
  </si>
  <si>
    <t>Provedení izolace proti zemní vlhkosti natěradly a tmely za studena na ploše vodorovné V nátěrem penetračním</t>
  </si>
  <si>
    <t>2046012987</t>
  </si>
  <si>
    <t>https://podminky.urs.cz/item/CS_URS_2021_02/711111001</t>
  </si>
  <si>
    <t>201+77*0,2</t>
  </si>
  <si>
    <t>124</t>
  </si>
  <si>
    <t>11163150</t>
  </si>
  <si>
    <t>lak penetrační asfaltový</t>
  </si>
  <si>
    <t>641583335</t>
  </si>
  <si>
    <t>216,4*0,0003 "Přepočtené koeficientem množství</t>
  </si>
  <si>
    <t>125</t>
  </si>
  <si>
    <t>711112001</t>
  </si>
  <si>
    <t>Provedení izolace proti zemní vlhkosti natěradly a tmely za studena na ploše svislé S nátěrem penetračním</t>
  </si>
  <si>
    <t>1514153883</t>
  </si>
  <si>
    <t>https://podminky.urs.cz/item/CS_URS_2021_02/711112001</t>
  </si>
  <si>
    <t>0,5*77</t>
  </si>
  <si>
    <t>126</t>
  </si>
  <si>
    <t>1809910079</t>
  </si>
  <si>
    <t>38,5*0,00035 "Přepočtené koeficientem množství</t>
  </si>
  <si>
    <t>127</t>
  </si>
  <si>
    <t>711141559</t>
  </si>
  <si>
    <t>Provedení izolace proti zemní vlhkosti pásy přitavením NAIP na ploše vodorovné V</t>
  </si>
  <si>
    <t>1266321999</t>
  </si>
  <si>
    <t>https://podminky.urs.cz/item/CS_URS_2021_02/711141559</t>
  </si>
  <si>
    <t>216,4</t>
  </si>
  <si>
    <t>128</t>
  </si>
  <si>
    <t>62853004</t>
  </si>
  <si>
    <t>pás asfaltový natavitelný modifikovaný SBS tl 4,0mm s vložkou ze skleněné tkaniny a spalitelnou PE fólií nebo jemnozrnným minerálním posypem na horním povrchu</t>
  </si>
  <si>
    <t>-1495619307</t>
  </si>
  <si>
    <t>216,4*1,15 "Přepočtené koeficientem množství</t>
  </si>
  <si>
    <t>129</t>
  </si>
  <si>
    <t>711142559</t>
  </si>
  <si>
    <t>Provedení izolace proti zemní vlhkosti pásy přitavením NAIP na ploše svislé S</t>
  </si>
  <si>
    <t>211056859</t>
  </si>
  <si>
    <t>https://podminky.urs.cz/item/CS_URS_2021_02/711142559</t>
  </si>
  <si>
    <t>38,5</t>
  </si>
  <si>
    <t>130</t>
  </si>
  <si>
    <t>-1599033711</t>
  </si>
  <si>
    <t>38,5*1,2</t>
  </si>
  <si>
    <t>131</t>
  </si>
  <si>
    <t>711161212</t>
  </si>
  <si>
    <t>Izolace proti zemní vlhkosti a beztlakové vodě nopovými fóliemi na ploše svislé S vrstva ochranná, odvětrávací a drenážní výška nopku 8,0 mm, tl. fólie do 0,6 mm</t>
  </si>
  <si>
    <t>295024347</t>
  </si>
  <si>
    <t>https://podminky.urs.cz/item/CS_URS_2021_02/711161212</t>
  </si>
  <si>
    <t>77*1</t>
  </si>
  <si>
    <t>711161384</t>
  </si>
  <si>
    <t>Izolace proti zemní vlhkosti a beztlakové vodě nopovými fóliemi ostatní ukončení izolace provětrávací lištou</t>
  </si>
  <si>
    <t>442877766</t>
  </si>
  <si>
    <t>https://podminky.urs.cz/item/CS_URS_2021_02/711161384</t>
  </si>
  <si>
    <t>133</t>
  </si>
  <si>
    <t>711193121</t>
  </si>
  <si>
    <t>Izolace proti zemní vlhkosti ostatní těsnicí hmotou dvousložkovou na bázi cementu na ploše vodorovné V</t>
  </si>
  <si>
    <t>2125460717</t>
  </si>
  <si>
    <t>https://podminky.urs.cz/item/CS_URS_2021_02/711193121</t>
  </si>
  <si>
    <t>"1NP - úklid, kouplena, wc</t>
  </si>
  <si>
    <t>1,64+1,74+13,58</t>
  </si>
  <si>
    <t>"2NP - T.M., koupelna, wc</t>
  </si>
  <si>
    <t>1,64+6,97+13,54</t>
  </si>
  <si>
    <t>134</t>
  </si>
  <si>
    <t>711193131</t>
  </si>
  <si>
    <t>Izolace proti zemní vlhkosti ostatní těsnicí hmotou dvousložkovou na bázi cementu na ploše svislé S</t>
  </si>
  <si>
    <t>-1264234451</t>
  </si>
  <si>
    <t>https://podminky.urs.cz/item/CS_URS_2021_02/711193131</t>
  </si>
  <si>
    <t>"sokl - t.m., úklid, wc</t>
  </si>
  <si>
    <t>0,15*2*(0,9*3+3+2,35+2*3)</t>
  </si>
  <si>
    <t>"stěny do 2 m - koupelny</t>
  </si>
  <si>
    <t>2*(4,55+3,1)*2</t>
  </si>
  <si>
    <t>135</t>
  </si>
  <si>
    <t>711199101</t>
  </si>
  <si>
    <t>Provedení izolace proti zemní vlhkosti hydroizolační stěrkou doplňků vodotěsné těsnící pásky pro dilatační a styčné spáry</t>
  </si>
  <si>
    <t>-1834525971</t>
  </si>
  <si>
    <t>2*(0,9*3+3+2,35+2*3)</t>
  </si>
  <si>
    <t>(4,55+3,1)*2</t>
  </si>
  <si>
    <t>136</t>
  </si>
  <si>
    <t>28355021</t>
  </si>
  <si>
    <t>páska pružná těsnící hydroizolační š do 100mm</t>
  </si>
  <si>
    <t>1750620964</t>
  </si>
  <si>
    <t>137</t>
  </si>
  <si>
    <t>711199102</t>
  </si>
  <si>
    <t>Provedení izolace proti zemní vlhkosti hydroizolační stěrkou doplňků vodotěsné těsnící pásky pro vnější a vnitřní roh</t>
  </si>
  <si>
    <t>-160134999</t>
  </si>
  <si>
    <t>2*(3+1+1+3)</t>
  </si>
  <si>
    <t>(1+1)*2</t>
  </si>
  <si>
    <t>138</t>
  </si>
  <si>
    <t>59054004</t>
  </si>
  <si>
    <t>páska pružná těsnící hydroizolační-roh</t>
  </si>
  <si>
    <t>-1117106364</t>
  </si>
  <si>
    <t>139</t>
  </si>
  <si>
    <t>711747067</t>
  </si>
  <si>
    <t>Provedení detailů pásy přitavením opracování trubních prostupů pod těsnící objímkou, průměru do 300 mm, NAIP</t>
  </si>
  <si>
    <t>-1888901546</t>
  </si>
  <si>
    <t>https://podminky.urs.cz/item/CS_URS_2021_02/711747067</t>
  </si>
  <si>
    <t>140</t>
  </si>
  <si>
    <t>-2094265470</t>
  </si>
  <si>
    <t>12*0,7 "Přepočtené koeficientem množství</t>
  </si>
  <si>
    <t>141</t>
  </si>
  <si>
    <t>28615660</t>
  </si>
  <si>
    <t>instalační objímka pevná dvoušroubová HTPO DN 125</t>
  </si>
  <si>
    <t>593877561</t>
  </si>
  <si>
    <t>142</t>
  </si>
  <si>
    <t>998711101</t>
  </si>
  <si>
    <t>Přesun hmot pro izolace proti vodě, vlhkosti a plynům stanovený z hmotnosti přesunovaného materiálu vodorovná dopravní vzdálenost do 50 m v objektech výšky do 6 m</t>
  </si>
  <si>
    <t>464675760</t>
  </si>
  <si>
    <t>https://podminky.urs.cz/item/CS_URS_2021_02/998711101</t>
  </si>
  <si>
    <t>712</t>
  </si>
  <si>
    <t>Povlakové krytiny</t>
  </si>
  <si>
    <t>143</t>
  </si>
  <si>
    <t>712363602</t>
  </si>
  <si>
    <t>Provedení povlakové krytiny střech plochých do 10 st. s mechanicky kotvenou izolací včetně položení fólie a horkovzdušného svaření tl. tepelné izolace přes 240 mm budovy výšky do 18 m, kotvené do betonu nebo pórobetonu okraj</t>
  </si>
  <si>
    <t>-621879514</t>
  </si>
  <si>
    <t>390+77*1</t>
  </si>
  <si>
    <t>144</t>
  </si>
  <si>
    <t>28343016</t>
  </si>
  <si>
    <t>fólie hydroizolační střešní mPVC určená ke stabilizaci přitížením a do vegetačních střech tl 2,0mm</t>
  </si>
  <si>
    <t>882091248</t>
  </si>
  <si>
    <t>467*1,15 "Přepočtené koeficientem množství</t>
  </si>
  <si>
    <t>145</t>
  </si>
  <si>
    <t>712311101</t>
  </si>
  <si>
    <t>Provedení povlakové krytiny střech plochých do 10° natěradly a tmely za studena nátěrem lakem penetračním nebo asfaltovým</t>
  </si>
  <si>
    <t>-853720368</t>
  </si>
  <si>
    <t>https://podminky.urs.cz/item/CS_URS_2021_02/712311101</t>
  </si>
  <si>
    <t>"pod parozábranu"</t>
  </si>
  <si>
    <t>467</t>
  </si>
  <si>
    <t>146</t>
  </si>
  <si>
    <t>11163150.1</t>
  </si>
  <si>
    <t>1900973397</t>
  </si>
  <si>
    <t>467*0,0003 "Přepočtené koeficientem množství</t>
  </si>
  <si>
    <t>147</t>
  </si>
  <si>
    <t>712331111</t>
  </si>
  <si>
    <t>Provedení povlakové krytiny střech plochých do 10° pásy na sucho podkladní samolepící asfaltový pás</t>
  </si>
  <si>
    <t>2043507344</t>
  </si>
  <si>
    <t>https://podminky.urs.cz/item/CS_URS_2021_02/712331111</t>
  </si>
  <si>
    <t>467*1,1</t>
  </si>
  <si>
    <t>"vč. přelepených spojů"</t>
  </si>
  <si>
    <t>148</t>
  </si>
  <si>
    <t>62856002</t>
  </si>
  <si>
    <t xml:space="preserve">pás asfaltový samolepicí modifikovaný SBS tl 3,0mm s vložkou z hliníkové fólie, hliníkové fólie s textilií se  spalitelnou fólií nebo jemnozrnným minerálním posypem nebo textilií na horním povrchu</t>
  </si>
  <si>
    <t>1843921215</t>
  </si>
  <si>
    <t>513,7*1,15 "Přepočtené koeficientem množství</t>
  </si>
  <si>
    <t>149</t>
  </si>
  <si>
    <t>712391171</t>
  </si>
  <si>
    <t>Provedení povlakové krytiny střech plochých do 10° -ostatní práce provedení vrstvy textilní podkladní</t>
  </si>
  <si>
    <t>-1644132155</t>
  </si>
  <si>
    <t>https://podminky.urs.cz/item/CS_URS_2021_02/712391171</t>
  </si>
  <si>
    <t>467*2</t>
  </si>
  <si>
    <t>150</t>
  </si>
  <si>
    <t>693110610</t>
  </si>
  <si>
    <t>geotextilie z polyesterových vláken netkaná, 200 g/m2, šíře 200 cm</t>
  </si>
  <si>
    <t>1354578326</t>
  </si>
  <si>
    <t>467*2*1,15 "Přepočtené koeficientem množství</t>
  </si>
  <si>
    <t>151</t>
  </si>
  <si>
    <t>712771251</t>
  </si>
  <si>
    <t>Provedení drenážní vrstvy vegetační střechy odvodnění osazením drenážních profilů</t>
  </si>
  <si>
    <t>-635376558</t>
  </si>
  <si>
    <t>https://podminky.urs.cz/item/CS_URS_2021_02/712771251</t>
  </si>
  <si>
    <t>77*1,5*0,5</t>
  </si>
  <si>
    <t>152</t>
  </si>
  <si>
    <t>69334005V1</t>
  </si>
  <si>
    <t>lišta odvodňovacího systému vegetačních střech poplastovaný děrovaný plech r.š. 350 mm</t>
  </si>
  <si>
    <t>1573387560</t>
  </si>
  <si>
    <t>77*1,5</t>
  </si>
  <si>
    <t>115,5*1,05 'Přepočtené koeficientem množství</t>
  </si>
  <si>
    <t>153</t>
  </si>
  <si>
    <t>712771601</t>
  </si>
  <si>
    <t>Provedení ochranných pásů vegetační střechy po obvodu střechy, v místech střešních prostupům napojení na zeď apod. z praného říčního kameniva, tloušťky do 100 mm, šířky do 500 mm</t>
  </si>
  <si>
    <t>917309938</t>
  </si>
  <si>
    <t>https://podminky.urs.cz/item/CS_URS_2021_02/712771601</t>
  </si>
  <si>
    <t>77*1,5*0,5*0,1</t>
  </si>
  <si>
    <t>154</t>
  </si>
  <si>
    <t>58337403</t>
  </si>
  <si>
    <t>kamenivo dekorační (kačírek) frakce 16/32</t>
  </si>
  <si>
    <t>-1588449315</t>
  </si>
  <si>
    <t>155</t>
  </si>
  <si>
    <t>712771741V1</t>
  </si>
  <si>
    <t>D+M Plastových modulů pro vegetační střechy vyplněných zeminou a osázených rostlinami</t>
  </si>
  <si>
    <t>1079939210</t>
  </si>
  <si>
    <t>390-0,5*77</t>
  </si>
  <si>
    <t>156</t>
  </si>
  <si>
    <t>712997001</t>
  </si>
  <si>
    <t>Provedení povlakové krytiny střech - ostatní práce přilepení klínů do asfaltu</t>
  </si>
  <si>
    <t>-1367271587</t>
  </si>
  <si>
    <t>https://podminky.urs.cz/item/CS_URS_2021_02/712997001</t>
  </si>
  <si>
    <t>157</t>
  </si>
  <si>
    <t>631529080</t>
  </si>
  <si>
    <t>klín atikový přechodný minerální plochých střech tl.100 x100 mm</t>
  </si>
  <si>
    <t>1932410974</t>
  </si>
  <si>
    <t>82*1,05</t>
  </si>
  <si>
    <t>158</t>
  </si>
  <si>
    <t>712998005</t>
  </si>
  <si>
    <t>Provedení povlakové krytiny střech - ostatní práce montáž odvodňovacího prvku atikového chrliče z PVC na dešťovou vodu DN 125</t>
  </si>
  <si>
    <t>-302340324</t>
  </si>
  <si>
    <t>159</t>
  </si>
  <si>
    <t>56231123</t>
  </si>
  <si>
    <t>chrlič vyhřívaný s manžetou pro PVC-P hydroizolaci plochých střech DN 50/75/110/125/160</t>
  </si>
  <si>
    <t>-1996972009</t>
  </si>
  <si>
    <t>160</t>
  </si>
  <si>
    <t>998712101</t>
  </si>
  <si>
    <t>Přesun hmot pro povlakové krytiny stanovený z hmotnosti přesunovaného materiálu vodorovná dopravní vzdálenost do 50 m v objektech výšky do 6 m</t>
  </si>
  <si>
    <t>1290791228</t>
  </si>
  <si>
    <t>https://podminky.urs.cz/item/CS_URS_2021_02/998712101</t>
  </si>
  <si>
    <t>713</t>
  </si>
  <si>
    <t>Izolace tepelné</t>
  </si>
  <si>
    <t>161</t>
  </si>
  <si>
    <t>713121111</t>
  </si>
  <si>
    <t>Montáž tepelné izolace podlah rohožemi, pásy, deskami, dílci, bloky (izolační materiál ve specifikaci) kladenými volně jednovrstvá</t>
  </si>
  <si>
    <t>1821423391</t>
  </si>
  <si>
    <t>162</t>
  </si>
  <si>
    <t>28616310</t>
  </si>
  <si>
    <t>deska systémová pro podlahové topení celkové v 50-51mm s izolací v 30mm</t>
  </si>
  <si>
    <t>-1348075543</t>
  </si>
  <si>
    <t>361,06*1,02 'Přepočtené koeficientem množství</t>
  </si>
  <si>
    <t>163</t>
  </si>
  <si>
    <t>713121121</t>
  </si>
  <si>
    <t>Montáž tepelné izolace podlah rohožemi, pásy, deskami, dílci, bloky (izolační materiál ve specifikaci) kladenými volně dvouvrstvá</t>
  </si>
  <si>
    <t>1249011326</t>
  </si>
  <si>
    <t>https://podminky.urs.cz/item/CS_URS_2021_02/713121121</t>
  </si>
  <si>
    <t>"polystyren podlah"</t>
  </si>
  <si>
    <t>164</t>
  </si>
  <si>
    <t>28375909</t>
  </si>
  <si>
    <t>deska EPS 150 do plochých střech a podlah λ=0,035 tl 50mm</t>
  </si>
  <si>
    <t>887912512</t>
  </si>
  <si>
    <t>2*152,9</t>
  </si>
  <si>
    <t>165</t>
  </si>
  <si>
    <t>28375889</t>
  </si>
  <si>
    <t>deska EPS 150 do plochých střech a podlah λ=0,035 tl 20mm</t>
  </si>
  <si>
    <t>-1045993133</t>
  </si>
  <si>
    <t>208,16</t>
  </si>
  <si>
    <t>166</t>
  </si>
  <si>
    <t>713131141</t>
  </si>
  <si>
    <t>Montáž tepelné izolace stěn rohožemi, pásy, deskami, dílci, bloky (izolační materiál ve specifikaci) lepením celoplošně</t>
  </si>
  <si>
    <t>-112566408</t>
  </si>
  <si>
    <t>https://podminky.urs.cz/item/CS_URS_2021_02/713131141</t>
  </si>
  <si>
    <t>"sokl"</t>
  </si>
  <si>
    <t>167</t>
  </si>
  <si>
    <t>28376440</t>
  </si>
  <si>
    <t>deska z polystyrénu XPS, hrana rovná a strukturovaný povrch 300kPa tl 50mm</t>
  </si>
  <si>
    <t>-1748745989</t>
  </si>
  <si>
    <t>62*1,2 "Přepočtené koeficientem množství</t>
  </si>
  <si>
    <t>168</t>
  </si>
  <si>
    <t>713141136</t>
  </si>
  <si>
    <t>Montáž tepelné izolace střech plochých rohožemi, pásy, deskami, dílci, bloky (izolační materiál ve specifikaci) přilepenými za studena nízkoexpanzní (PUR) pěnou</t>
  </si>
  <si>
    <t>-523503464</t>
  </si>
  <si>
    <t>https://podminky.urs.cz/item/CS_URS_2021_02/713141136</t>
  </si>
  <si>
    <t>"spádové klíny vícevrstvá"</t>
  </si>
  <si>
    <t>169</t>
  </si>
  <si>
    <t>28376143</t>
  </si>
  <si>
    <t>klín izolační z pěnového polystyrenu EPS 200 spád do 5%</t>
  </si>
  <si>
    <t>436150126</t>
  </si>
  <si>
    <t>390*(0,2+0,5)/2+77*1*0,15</t>
  </si>
  <si>
    <t>170</t>
  </si>
  <si>
    <t>998713101</t>
  </si>
  <si>
    <t>Přesun hmot pro izolace tepelné stanovený z hmotnosti přesunovaného materiálu vodorovná dopravní vzdálenost do 50 m v objektech výšky do 6 m</t>
  </si>
  <si>
    <t>-463470063</t>
  </si>
  <si>
    <t>https://podminky.urs.cz/item/CS_URS_2021_02/998713101</t>
  </si>
  <si>
    <t>721</t>
  </si>
  <si>
    <t>Zdravotechnika - vnitřní kanalizace</t>
  </si>
  <si>
    <t>171</t>
  </si>
  <si>
    <t>721233213V</t>
  </si>
  <si>
    <t>Střešní vtoky (vpusti) polypropylenové (PP) pro pochůzné střechy s odtokem svislým DN 125 vyhřívané</t>
  </si>
  <si>
    <t>1312300838</t>
  </si>
  <si>
    <t>172</t>
  </si>
  <si>
    <t>998721101</t>
  </si>
  <si>
    <t>Přesun hmot pro vnitřní kanalizace stanovený z hmotnosti přesunovaného materiálu vodorovná dopravní vzdálenost do 50 m v objektech výšky do 6 m</t>
  </si>
  <si>
    <t>219981126</t>
  </si>
  <si>
    <t>762</t>
  </si>
  <si>
    <t>Konstrukce tesařské</t>
  </si>
  <si>
    <t>173</t>
  </si>
  <si>
    <t>766414243</t>
  </si>
  <si>
    <t>Montáž obložení stěn plochy do 5 m2 panely obkladovými z aglomerovaných desek, plochy přes 1,50 m2</t>
  </si>
  <si>
    <t>2075469444</t>
  </si>
  <si>
    <t>https://podminky.urs.cz/item/CS_URS_2021_02/766414243</t>
  </si>
  <si>
    <t>"atika</t>
  </si>
  <si>
    <t>77*0,5</t>
  </si>
  <si>
    <t>174</t>
  </si>
  <si>
    <t>606242290</t>
  </si>
  <si>
    <t>překližka stavební s folií protiskluzovou,125x250(122x244)cm, tl. 24 mm</t>
  </si>
  <si>
    <t>-327192405</t>
  </si>
  <si>
    <t>175</t>
  </si>
  <si>
    <t>762395000</t>
  </si>
  <si>
    <t>Spojovací prostředky krovů, bednění a laťování, nadstřešních konstrukcí svory, prkna, hřebíky, pásová ocel, vruty</t>
  </si>
  <si>
    <t>278211548</t>
  </si>
  <si>
    <t>https://podminky.urs.cz/item/CS_URS_2021_02/762395000</t>
  </si>
  <si>
    <t>38,5*0,024</t>
  </si>
  <si>
    <t>176</t>
  </si>
  <si>
    <t>998762101</t>
  </si>
  <si>
    <t>Přesun hmot pro konstrukce tesařské stanovený z hmotnosti přesunovaného materiálu vodorovná dopravní vzdálenost do 50 m v objektech výšky do 6 m</t>
  </si>
  <si>
    <t>1875154704</t>
  </si>
  <si>
    <t>https://podminky.urs.cz/item/CS_URS_2021_02/998762101</t>
  </si>
  <si>
    <t>763</t>
  </si>
  <si>
    <t>Konstrukce suché výstavby</t>
  </si>
  <si>
    <t>177</t>
  </si>
  <si>
    <t>763121426</t>
  </si>
  <si>
    <t>Stěna předsazená ze sádrokartonových desek s nosnou konstrukcí z ocelových profilů CW, UW jednoduše opláštěná deskou impregnovanou H2 tl. 12,5 mm bez izolace, EI 15, stěna tl. 112,5 mm, profil 100</t>
  </si>
  <si>
    <t>570235520</t>
  </si>
  <si>
    <t>4,6*3*2+2*3*2+1*3*3+2*5+1*3</t>
  </si>
  <si>
    <t>178</t>
  </si>
  <si>
    <t>763131451</t>
  </si>
  <si>
    <t>Podhled ze sádrokartonových desek dvouvrstvá zavěšená spodní konstrukce z ocelových profilů CD, UD jednoduše opláštěná deskou impregnovanou H2, tl. 12,5 mm, bez izolace</t>
  </si>
  <si>
    <t>575639763</t>
  </si>
  <si>
    <t>https://podminky.urs.cz/item/CS_URS_2021_02/763131451</t>
  </si>
  <si>
    <t>152,9</t>
  </si>
  <si>
    <t>"2np</t>
  </si>
  <si>
    <t>179</t>
  </si>
  <si>
    <t>763131714</t>
  </si>
  <si>
    <t>Podhled ze sádrokartonových desek ostatní práce a konstrukce na podhledech ze sádrokartonových desek základní penetrační nátěr</t>
  </si>
  <si>
    <t>-1524762377</t>
  </si>
  <si>
    <t>https://podminky.urs.cz/item/CS_URS_2021_02/763131714</t>
  </si>
  <si>
    <t>180</t>
  </si>
  <si>
    <t>763131751</t>
  </si>
  <si>
    <t>Podhled ze sádrokartonových desek ostatní práce a konstrukce na podhledech ze sádrokartonových desek montáž parotěsné zábrany</t>
  </si>
  <si>
    <t>-222440140</t>
  </si>
  <si>
    <t>https://podminky.urs.cz/item/CS_URS_2021_02/763131751</t>
  </si>
  <si>
    <t>181</t>
  </si>
  <si>
    <t>28329282</t>
  </si>
  <si>
    <t>fólie PE vyztužená Al vrstvou pro parotěsnou vrstvu 170g/m2</t>
  </si>
  <si>
    <t>1675146206</t>
  </si>
  <si>
    <t>208,16*1,1 "Přepočtené koeficientem množství</t>
  </si>
  <si>
    <t>182</t>
  </si>
  <si>
    <t>763164516</t>
  </si>
  <si>
    <t>Obklad konstrukcí sádrokartonovými deskami včetně ochranných úhelníků ve tvaru L rozvinuté šíře do 0,4 m, opláštěný deskou protipožární DF, tl. 15 mm</t>
  </si>
  <si>
    <t>1883269425</t>
  </si>
  <si>
    <t>8*2*(0,2+0,1)*2,2</t>
  </si>
  <si>
    <t>183</t>
  </si>
  <si>
    <t>763171214</t>
  </si>
  <si>
    <t>Montáž klapek pro konstrukce ze sádrokartonových desek revizních pro podhledy, velikost přes 0,50 do 0,75 m2</t>
  </si>
  <si>
    <t>1780127439</t>
  </si>
  <si>
    <t>https://podminky.urs.cz/item/CS_URS_2021_02/763171214</t>
  </si>
  <si>
    <t>184</t>
  </si>
  <si>
    <t>590301570V</t>
  </si>
  <si>
    <t xml:space="preserve">klapka revizní  pro podhledy, 12,5 mm 80x100 cm</t>
  </si>
  <si>
    <t>-214217291</t>
  </si>
  <si>
    <t>185</t>
  </si>
  <si>
    <t>998763301</t>
  </si>
  <si>
    <t>Přesun hmot pro konstrukce montované z desek sádrokartonových, sádrovláknitých, cementovláknitých nebo cementových stanovený z hmotnosti přesunovaného materiálu vodorovná dopravní vzdálenost do 50 m v objektech výšky do 6 m</t>
  </si>
  <si>
    <t>-2125728380</t>
  </si>
  <si>
    <t>https://podminky.urs.cz/item/CS_URS_2021_02/998763301</t>
  </si>
  <si>
    <t>764</t>
  </si>
  <si>
    <t>Konstrukce klempířské</t>
  </si>
  <si>
    <t>186</t>
  </si>
  <si>
    <t>001V1</t>
  </si>
  <si>
    <t>D+M Větrací komínek DN75 výšky 500 mm s manžetou mPVC a dešťovou krytkou</t>
  </si>
  <si>
    <t>-1772412724</t>
  </si>
  <si>
    <t>"větrání pláště střechy</t>
  </si>
  <si>
    <t>187</t>
  </si>
  <si>
    <t>001V2</t>
  </si>
  <si>
    <t>D+M Větrací komínek DN110 výšky 500 mm s manžetou mPVC a dešťovou krytkou</t>
  </si>
  <si>
    <t>1132138164</t>
  </si>
  <si>
    <t>"kanalizace</t>
  </si>
  <si>
    <t>188</t>
  </si>
  <si>
    <t>712363352</t>
  </si>
  <si>
    <t>Povlakové krytiny střech plochých do 10° z tvarovaných poplastovaných lišt pro mPVC vnitřní koutová lišta rš 100 mm</t>
  </si>
  <si>
    <t>2077675823</t>
  </si>
  <si>
    <t>https://podminky.urs.cz/item/CS_URS_2021_02/712363352</t>
  </si>
  <si>
    <t>189</t>
  </si>
  <si>
    <t>712363353</t>
  </si>
  <si>
    <t>Povlakové krytiny střech plochých do 10° z tvarovaných poplastovaných lišt pro mPVC vnější koutová lišta rš 100 mm</t>
  </si>
  <si>
    <t>1397159888</t>
  </si>
  <si>
    <t>https://podminky.urs.cz/item/CS_URS_2021_02/712363353</t>
  </si>
  <si>
    <t>77*2</t>
  </si>
  <si>
    <t>190</t>
  </si>
  <si>
    <t>764214607</t>
  </si>
  <si>
    <t>Oplechování horních ploch zdí a nadezdívek (atik) z pozinkovaného plechu s povrchovou úpravou mechanicky kotvené rš 670 mm</t>
  </si>
  <si>
    <t>-8272673</t>
  </si>
  <si>
    <t>11,6+2,95+6,4+17,8+12,4+0,5</t>
  </si>
  <si>
    <t>191</t>
  </si>
  <si>
    <t>764214611</t>
  </si>
  <si>
    <t>Oplechování horních ploch zdí a nadezdívek (atik) z pozinkovaného plechu s povrchovou úpravou mechanicky kotvené přes rš 800 mm</t>
  </si>
  <si>
    <t>-2038799161</t>
  </si>
  <si>
    <t>(11+5,6)*0,9</t>
  </si>
  <si>
    <t>192</t>
  </si>
  <si>
    <t>764216642</t>
  </si>
  <si>
    <t>Oplechování parapetů z pozinkovaného plechu s povrchovou úpravou rovných celoplošně lepené, bez rohů rš 200 mm</t>
  </si>
  <si>
    <t>517832682</t>
  </si>
  <si>
    <t>https://podminky.urs.cz/item/CS_URS_2021_02/764216642</t>
  </si>
  <si>
    <t>9,3*2+3,45*1+3*2+1,5*2+0,75*2+2,3*1+1,08*1</t>
  </si>
  <si>
    <t>193</t>
  </si>
  <si>
    <t>764311604R</t>
  </si>
  <si>
    <t>Lemování rovných zdí střech z Pz s povrchovou úpravou rš 350 mm - napojení střecha atika</t>
  </si>
  <si>
    <t>2027198778</t>
  </si>
  <si>
    <t>11+5,6</t>
  </si>
  <si>
    <t>194</t>
  </si>
  <si>
    <t>998764101</t>
  </si>
  <si>
    <t>Přesun hmot pro konstrukce klempířské stanovený z hmotnosti přesunovaného materiálu vodorovná dopravní vzdálenost do 50 m v objektech výšky do 6 m</t>
  </si>
  <si>
    <t>-933189184</t>
  </si>
  <si>
    <t>https://podminky.urs.cz/item/CS_URS_2021_02/998764101</t>
  </si>
  <si>
    <t>766</t>
  </si>
  <si>
    <t>Konstrukce truhlářské</t>
  </si>
  <si>
    <t>195</t>
  </si>
  <si>
    <t>01DR</t>
  </si>
  <si>
    <t>Dřevěné EURO 92 okno položka 01</t>
  </si>
  <si>
    <t>-1573238013</t>
  </si>
  <si>
    <t>0,5*2 'Přepočtené koeficientem množství</t>
  </si>
  <si>
    <t>196</t>
  </si>
  <si>
    <t>02DR</t>
  </si>
  <si>
    <t>Dřevěné EURO 92 okno položka 02</t>
  </si>
  <si>
    <t>-961226354</t>
  </si>
  <si>
    <t>197</t>
  </si>
  <si>
    <t>03DR</t>
  </si>
  <si>
    <t>Dřevěné EURO 92 okno položka 03</t>
  </si>
  <si>
    <t>1152420099</t>
  </si>
  <si>
    <t>198</t>
  </si>
  <si>
    <t>04DR</t>
  </si>
  <si>
    <t>Dřevěné EURO 92 okno položka 04</t>
  </si>
  <si>
    <t>-1194247280</t>
  </si>
  <si>
    <t>1*2 'Přepočtené koeficientem množství</t>
  </si>
  <si>
    <t>199</t>
  </si>
  <si>
    <t>05DR</t>
  </si>
  <si>
    <t>Dřevěné EURO 92 okno položka 05</t>
  </si>
  <si>
    <t>-2064089304</t>
  </si>
  <si>
    <t>200</t>
  </si>
  <si>
    <t>06DR</t>
  </si>
  <si>
    <t>Dřevěné EURO 92 okno položka 06</t>
  </si>
  <si>
    <t>128232413</t>
  </si>
  <si>
    <t>201</t>
  </si>
  <si>
    <t>07DR</t>
  </si>
  <si>
    <t>Dřevěné EURO 92 okno položka 07</t>
  </si>
  <si>
    <t>-1963014044</t>
  </si>
  <si>
    <t>202</t>
  </si>
  <si>
    <t>08DR</t>
  </si>
  <si>
    <t>Dřevěné EURO 92 okno položka 08</t>
  </si>
  <si>
    <t>423398275</t>
  </si>
  <si>
    <t>203</t>
  </si>
  <si>
    <t>09DR</t>
  </si>
  <si>
    <t>Dřevěné EURO 92 okno položka 09</t>
  </si>
  <si>
    <t>-1780717985</t>
  </si>
  <si>
    <t>204</t>
  </si>
  <si>
    <t>766694113V</t>
  </si>
  <si>
    <t>Montáž ostatních truhlářských konstrukcí parapetních desek dřevěných nebo plastových šířky do 300 mm</t>
  </si>
  <si>
    <t>-397400216</t>
  </si>
  <si>
    <t>34,95</t>
  </si>
  <si>
    <t>205</t>
  </si>
  <si>
    <t>607941030V</t>
  </si>
  <si>
    <t>deska parapetní dřevotřísková vnitřní POSTFORMING šíře 0,3 m</t>
  </si>
  <si>
    <t>-629609585</t>
  </si>
  <si>
    <t>34,95*1,1 "Přepočtené koeficientem množství</t>
  </si>
  <si>
    <t>206</t>
  </si>
  <si>
    <t>766V01</t>
  </si>
  <si>
    <t>D+M Dveře vnitřní pol. 01 v.č.109</t>
  </si>
  <si>
    <t>109417066</t>
  </si>
  <si>
    <t>207</t>
  </si>
  <si>
    <t>766V02</t>
  </si>
  <si>
    <t>D+M Dveře vnitřní pol. 02 v.č.109</t>
  </si>
  <si>
    <t>1306654005</t>
  </si>
  <si>
    <t>208</t>
  </si>
  <si>
    <t>766V03</t>
  </si>
  <si>
    <t>D+M Dveře vnitřní pol. 03 v.č.109</t>
  </si>
  <si>
    <t>-1247092473</t>
  </si>
  <si>
    <t>209</t>
  </si>
  <si>
    <t>766V04</t>
  </si>
  <si>
    <t>D+M Dveře vnitřní pol. 04 v.č.109</t>
  </si>
  <si>
    <t>-1235336668</t>
  </si>
  <si>
    <t>210</t>
  </si>
  <si>
    <t>766V05</t>
  </si>
  <si>
    <t>D+M Dveře vnitřní pol. 05 v.č.109</t>
  </si>
  <si>
    <t>-942946632</t>
  </si>
  <si>
    <t>211</t>
  </si>
  <si>
    <t>766V06</t>
  </si>
  <si>
    <t>D+M Dveře vnitřní pol. 06 v.č.109</t>
  </si>
  <si>
    <t>1436219564</t>
  </si>
  <si>
    <t>212</t>
  </si>
  <si>
    <t>01T</t>
  </si>
  <si>
    <t>D+M Montovaná stěna dle výpisu 01/T</t>
  </si>
  <si>
    <t>-1059514083</t>
  </si>
  <si>
    <t>213</t>
  </si>
  <si>
    <t>02T</t>
  </si>
  <si>
    <t>D+M Zábradlí s brankou dle výpisu 02/T</t>
  </si>
  <si>
    <t>1798867204</t>
  </si>
  <si>
    <t>214</t>
  </si>
  <si>
    <t>03T</t>
  </si>
  <si>
    <t>D+M Drevěný parapet zídky dle výpisu 03/T</t>
  </si>
  <si>
    <t>-534712143</t>
  </si>
  <si>
    <t>215</t>
  </si>
  <si>
    <t>998766201R</t>
  </si>
  <si>
    <t>Přesun hmot pro konstrukce truhlářské - vodorovná dopravní vzdálenost do 50 m v objektech výšky do 6 m</t>
  </si>
  <si>
    <t>-1619212459</t>
  </si>
  <si>
    <t>767</t>
  </si>
  <si>
    <t>Konstrukce zámečnické</t>
  </si>
  <si>
    <t>216</t>
  </si>
  <si>
    <t>01Z</t>
  </si>
  <si>
    <t>Zábradlí schodiště a podesty viz výpis 01/Z vč. prosklení</t>
  </si>
  <si>
    <t>-1515669036</t>
  </si>
  <si>
    <t>"hmotnost OK 100 kg</t>
  </si>
  <si>
    <t>"plocha skleněných výplní 6,5 m2 sklo 12 mm bezpečnostní P2A</t>
  </si>
  <si>
    <t>217</t>
  </si>
  <si>
    <t>02Z</t>
  </si>
  <si>
    <t>Zábradlí viz výpis 02/Z</t>
  </si>
  <si>
    <t>-857831669</t>
  </si>
  <si>
    <t>"hmotnost OK 6 kg</t>
  </si>
  <si>
    <t>218</t>
  </si>
  <si>
    <t>03Z</t>
  </si>
  <si>
    <t>Zábradlí viz výpis 03/Z</t>
  </si>
  <si>
    <t>-917522657</t>
  </si>
  <si>
    <t>"hmotnost OK 12 kg</t>
  </si>
  <si>
    <t>219</t>
  </si>
  <si>
    <t>04Z</t>
  </si>
  <si>
    <t>Zábradlí viz výpis 04/Z</t>
  </si>
  <si>
    <t>1777663251</t>
  </si>
  <si>
    <t>"hmotnost OK 3 kg</t>
  </si>
  <si>
    <t>220</t>
  </si>
  <si>
    <t>05Z</t>
  </si>
  <si>
    <t>Zábradlí viz výpis 05/Z</t>
  </si>
  <si>
    <t>1447281511</t>
  </si>
  <si>
    <t>"hmotnost OK 60 kg</t>
  </si>
  <si>
    <t>221</t>
  </si>
  <si>
    <t>06Z</t>
  </si>
  <si>
    <t>Zábradlí viz výpis 06/Z</t>
  </si>
  <si>
    <t>-1330581975</t>
  </si>
  <si>
    <t>1 "před vstupem</t>
  </si>
  <si>
    <t>1 "u propustku</t>
  </si>
  <si>
    <t>222</t>
  </si>
  <si>
    <t>07Z</t>
  </si>
  <si>
    <t>Treláž viz výpis 07/Z</t>
  </si>
  <si>
    <t>-24197560</t>
  </si>
  <si>
    <t>223</t>
  </si>
  <si>
    <t>0H0R1</t>
  </si>
  <si>
    <t>D+M hasícího přístroje 34A</t>
  </si>
  <si>
    <t>1384667952</t>
  </si>
  <si>
    <t>224</t>
  </si>
  <si>
    <t>766629214</t>
  </si>
  <si>
    <t>Montáž oken dřevěných Příplatek k cenám za izolaci mezi ostěním a rámem okna při rovném ostění, připojovací spára tl. do 15 mm, páska</t>
  </si>
  <si>
    <t>1892860995</t>
  </si>
  <si>
    <t>https://podminky.urs.cz/item/CS_URS_2021_02/766629214</t>
  </si>
  <si>
    <t>35+66</t>
  </si>
  <si>
    <t>225</t>
  </si>
  <si>
    <t>767330151V</t>
  </si>
  <si>
    <t>Montáž tubusových světlovodů prvek 01/O</t>
  </si>
  <si>
    <t>-618448264</t>
  </si>
  <si>
    <t>226</t>
  </si>
  <si>
    <t>56245357</t>
  </si>
  <si>
    <t>světlík dle výpisu 01/O</t>
  </si>
  <si>
    <t>-1796991730</t>
  </si>
  <si>
    <t>227</t>
  </si>
  <si>
    <t>767531111</t>
  </si>
  <si>
    <t>Montáž vstupních čistících zón z rohoží kovových nebo plastových</t>
  </si>
  <si>
    <t>763681520</t>
  </si>
  <si>
    <t>https://podminky.urs.cz/item/CS_URS_2021_02/767531111</t>
  </si>
  <si>
    <t>3*1,2*0,6</t>
  </si>
  <si>
    <t>228</t>
  </si>
  <si>
    <t>697520020</t>
  </si>
  <si>
    <t>rohož vstupní provedení hliník extra 27 mm</t>
  </si>
  <si>
    <t>1145941437</t>
  </si>
  <si>
    <t>2,16</t>
  </si>
  <si>
    <t>229</t>
  </si>
  <si>
    <t>767531121</t>
  </si>
  <si>
    <t>Montáž vstupních čistících zón z rohoží osazení rámu mosazného nebo hliníkového zapuštěného z L profilů</t>
  </si>
  <si>
    <t>-1578835397</t>
  </si>
  <si>
    <t>https://podminky.urs.cz/item/CS_URS_2021_02/767531121</t>
  </si>
  <si>
    <t>(1,2+0,6)*2*3</t>
  </si>
  <si>
    <t>230</t>
  </si>
  <si>
    <t>69752160</t>
  </si>
  <si>
    <t>rám pro zapuštění profil L-30/30 25/25 20/30 15/30-Al</t>
  </si>
  <si>
    <t>865995497</t>
  </si>
  <si>
    <t>10,8</t>
  </si>
  <si>
    <t>231</t>
  </si>
  <si>
    <t>01AL</t>
  </si>
  <si>
    <t>D+M AL dveří p.č. 01</t>
  </si>
  <si>
    <t>-908422460</t>
  </si>
  <si>
    <t>232</t>
  </si>
  <si>
    <t>02AL</t>
  </si>
  <si>
    <t>D+M AL dveří p.č. 02</t>
  </si>
  <si>
    <t>-623123123</t>
  </si>
  <si>
    <t>233</t>
  </si>
  <si>
    <t>03AL</t>
  </si>
  <si>
    <t>D+M AL dveří p.č. 03</t>
  </si>
  <si>
    <t>-1115588319</t>
  </si>
  <si>
    <t>234</t>
  </si>
  <si>
    <t>04AL</t>
  </si>
  <si>
    <t>D+M AL dveří p.č. 04</t>
  </si>
  <si>
    <t>556674698</t>
  </si>
  <si>
    <t>235</t>
  </si>
  <si>
    <t>05AL</t>
  </si>
  <si>
    <t>D+M AL dveří p.č. 05</t>
  </si>
  <si>
    <t>-1429927202</t>
  </si>
  <si>
    <t>236</t>
  </si>
  <si>
    <t>06AL</t>
  </si>
  <si>
    <t>D+M AL dveří p.č. 06</t>
  </si>
  <si>
    <t>-885394055</t>
  </si>
  <si>
    <t>237</t>
  </si>
  <si>
    <t>07AL</t>
  </si>
  <si>
    <t>D+M AL dveří p.č. 07</t>
  </si>
  <si>
    <t>-906680107</t>
  </si>
  <si>
    <t>238</t>
  </si>
  <si>
    <t>08AL</t>
  </si>
  <si>
    <t>D+M AL dveří p.č. 08</t>
  </si>
  <si>
    <t>2061358338</t>
  </si>
  <si>
    <t>239</t>
  </si>
  <si>
    <t>09AL</t>
  </si>
  <si>
    <t>D+M AL dveří p.č. 09</t>
  </si>
  <si>
    <t>-652188521</t>
  </si>
  <si>
    <t>240</t>
  </si>
  <si>
    <t>10V</t>
  </si>
  <si>
    <t>Systém panikového kování na únikové cesty viz PBŘ</t>
  </si>
  <si>
    <t>-1312372386</t>
  </si>
  <si>
    <t>241</t>
  </si>
  <si>
    <t>767646401</t>
  </si>
  <si>
    <t>Montáž dveří ocelových revizních dvířek s rámem jednokřídlových, výšky do 1000 mm</t>
  </si>
  <si>
    <t>-1762125616</t>
  </si>
  <si>
    <t>https://podminky.urs.cz/item/CS_URS_2021_02/767646401</t>
  </si>
  <si>
    <t>242</t>
  </si>
  <si>
    <t>553435100</t>
  </si>
  <si>
    <t>dvířka revizní do zděných instalačních šachet 600x400 lakovaná</t>
  </si>
  <si>
    <t>2012376156</t>
  </si>
  <si>
    <t>243</t>
  </si>
  <si>
    <t>767649194V</t>
  </si>
  <si>
    <t>Montáž stěnové madlo dub na zámečnickou kci</t>
  </si>
  <si>
    <t>bm</t>
  </si>
  <si>
    <t>1484356930</t>
  </si>
  <si>
    <t>5+3,6*2+1,5+3,6</t>
  </si>
  <si>
    <t>244</t>
  </si>
  <si>
    <t>553911790V</t>
  </si>
  <si>
    <t>madlo dub pr.40x40 lakované</t>
  </si>
  <si>
    <t>2017777215</t>
  </si>
  <si>
    <t>17,3*1,1 "Přepočtené koeficientem množství</t>
  </si>
  <si>
    <t>245</t>
  </si>
  <si>
    <t>767881161V</t>
  </si>
  <si>
    <t>Montáž a dodávka kompletního záchytného systému proti pádu nerez lano upevněné na sloupky nebo body v systému poddajného kotvícího vedení, montáž lana uchycením lana k nástavcům</t>
  </si>
  <si>
    <t>546277160</t>
  </si>
  <si>
    <t>246</t>
  </si>
  <si>
    <t>767995112</t>
  </si>
  <si>
    <t>Montáž ostatních atypických zámečnických konstrukcí hmotnosti přes 5 do 10 kg</t>
  </si>
  <si>
    <t>-1888620370</t>
  </si>
  <si>
    <t xml:space="preserve"> "oplocení</t>
  </si>
  <si>
    <t>0,28*(1,5*70+1,7*74+1,9*35)*0,003*8000*1,1</t>
  </si>
  <si>
    <t>0,4*(1,5+2,5*2)*0,003*8000*1,1</t>
  </si>
  <si>
    <t>0,16*(1,16*2+1,5*2+1,42*2+24,2)*0,002*8000*1,1</t>
  </si>
  <si>
    <t>247</t>
  </si>
  <si>
    <t>55371211R</t>
  </si>
  <si>
    <t xml:space="preserve">atypická ocelová konstrukce  - dle PD </t>
  </si>
  <si>
    <t>928329926</t>
  </si>
  <si>
    <t>2143,098*1,1</t>
  </si>
  <si>
    <t>248</t>
  </si>
  <si>
    <t>767995115</t>
  </si>
  <si>
    <t>Montáž ostatních atypických zámečnických konstrukcí hmotnosti přes 50 do 100 kg</t>
  </si>
  <si>
    <t>293271700</t>
  </si>
  <si>
    <t>https://podminky.urs.cz/item/CS_URS_2021_02/767995115</t>
  </si>
  <si>
    <t>(181,03+301,7)*1,2 "sloupy okno O1,O2</t>
  </si>
  <si>
    <t>8,34*1,4*2*1,2 "překlad l</t>
  </si>
  <si>
    <t>3,06*1,15*1,2*2 "překlad j</t>
  </si>
  <si>
    <t>249</t>
  </si>
  <si>
    <t>-2080742057</t>
  </si>
  <si>
    <t>615,744</t>
  </si>
  <si>
    <t>001Z</t>
  </si>
  <si>
    <t>Zinkování žárové 120mik_m</t>
  </si>
  <si>
    <t>431299491</t>
  </si>
  <si>
    <t>251</t>
  </si>
  <si>
    <t>002Z</t>
  </si>
  <si>
    <t xml:space="preserve">D+M Plastová krytka 100x100 do obdélníkového ocel. profilu </t>
  </si>
  <si>
    <t>-1099020091</t>
  </si>
  <si>
    <t>"Oplocení</t>
  </si>
  <si>
    <t>252</t>
  </si>
  <si>
    <t>003Z</t>
  </si>
  <si>
    <t>-81017077</t>
  </si>
  <si>
    <t>253</t>
  </si>
  <si>
    <t>998767101</t>
  </si>
  <si>
    <t>Přesun hmot pro zámečnické konstrukce stanovený z hmotnosti přesunovaného materiálu vodorovná dopravní vzdálenost do 50 m v objektech výšky do 6 m</t>
  </si>
  <si>
    <t>92911480</t>
  </si>
  <si>
    <t>https://podminky.urs.cz/item/CS_URS_2021_02/998767101</t>
  </si>
  <si>
    <t>771</t>
  </si>
  <si>
    <t>Podlahy z dlaždic</t>
  </si>
  <si>
    <t>254</t>
  </si>
  <si>
    <t>771274124</t>
  </si>
  <si>
    <t>Montáž obkladů schodišť z dlaždic keramických lepených flexibilním lepidlem stupnic protiskluzných nebo reliéfních, šířky přes 300 do 350 mm</t>
  </si>
  <si>
    <t>-416279957</t>
  </si>
  <si>
    <t>1,5*22+1,25*5</t>
  </si>
  <si>
    <t>255</t>
  </si>
  <si>
    <t>59761330</t>
  </si>
  <si>
    <t>schodovka protiskluzná šířky 330mm</t>
  </si>
  <si>
    <t>-1228680977</t>
  </si>
  <si>
    <t>39,25/0,3*1,1</t>
  </si>
  <si>
    <t>256</t>
  </si>
  <si>
    <t>771274242</t>
  </si>
  <si>
    <t>Montáž obkladů schodišť z dlaždic keramických lepených flexibilním lepidlem podstupnic protiskluzních nebo reliéfních, výšky přes 150 do 200 mm</t>
  </si>
  <si>
    <t>-1067368620</t>
  </si>
  <si>
    <t>39,25</t>
  </si>
  <si>
    <t>257</t>
  </si>
  <si>
    <t>59761409</t>
  </si>
  <si>
    <t>dlažba keramická slinutá protiskluzná do interiéru i exteriéru pro vysoké mechanické namáhání přes 9 do 12ks/m2</t>
  </si>
  <si>
    <t>1106267638</t>
  </si>
  <si>
    <t>39,25*0,155*1,1 "Přepočtené koeficientem množství</t>
  </si>
  <si>
    <t>258</t>
  </si>
  <si>
    <t>771474112</t>
  </si>
  <si>
    <t>Montáž soklů z dlaždic keramických lepených flexibilním lepidlem rovných, výšky přes 65 do 90 mm</t>
  </si>
  <si>
    <t>1158153096</t>
  </si>
  <si>
    <t>https://podminky.urs.cz/item/CS_URS_2021_02/771474112</t>
  </si>
  <si>
    <t>2*(4,2+1,5)*2</t>
  </si>
  <si>
    <t>259</t>
  </si>
  <si>
    <t>59761416</t>
  </si>
  <si>
    <t>sokl-dlažba keramická slinutá hladká do interiéru i exteriéru 300x80mm</t>
  </si>
  <si>
    <t>-278640917</t>
  </si>
  <si>
    <t>22,8/0,3</t>
  </si>
  <si>
    <t>260</t>
  </si>
  <si>
    <t>771474134</t>
  </si>
  <si>
    <t>Montáž soklů z dlaždic keramických lepených flexibilním lepidlem schodišťových stupňovitých, výšky přes 120 do 150 mm</t>
  </si>
  <si>
    <t>287750751</t>
  </si>
  <si>
    <t>"sokl schodiště</t>
  </si>
  <si>
    <t>6,4/0,7*2+3,1+1,2*2+1,2/0,7*2</t>
  </si>
  <si>
    <t>261</t>
  </si>
  <si>
    <t>59761275</t>
  </si>
  <si>
    <t>sokl-dlažba keramická slinutá hladká do interiéru i exteriéru 330x80mm</t>
  </si>
  <si>
    <t>-937628469</t>
  </si>
  <si>
    <t>27,214/0,3*1,1</t>
  </si>
  <si>
    <t>262</t>
  </si>
  <si>
    <t>771574113</t>
  </si>
  <si>
    <t>Montáž podlah z dlaždic keramických lepených flexibilním lepidlem maloformátových hladkých přes 12 do 19 ks/m2</t>
  </si>
  <si>
    <t>333373585</t>
  </si>
  <si>
    <t>https://podminky.urs.cz/item/CS_URS_2021_02/771574113</t>
  </si>
  <si>
    <t>6,47+1,64+9,72+1,74+13,58</t>
  </si>
  <si>
    <t>1,5*3*2</t>
  </si>
  <si>
    <t>1,64+6,97+11,19+13,54</t>
  </si>
  <si>
    <t>263</t>
  </si>
  <si>
    <t>383840523</t>
  </si>
  <si>
    <t>75,49*1,1 "Přepočtené koeficientem množství</t>
  </si>
  <si>
    <t>264</t>
  </si>
  <si>
    <t>771579191</t>
  </si>
  <si>
    <t>Montáž podlah z dlaždic keramických lepených flexibilním lepidlem Příplatek k cenám za plochu do 5 m2 jednotlivě</t>
  </si>
  <si>
    <t>1673599948</t>
  </si>
  <si>
    <t>https://podminky.urs.cz/item/CS_URS_2021_02/771579191</t>
  </si>
  <si>
    <t>1,64+1,74+1,64</t>
  </si>
  <si>
    <t>265</t>
  </si>
  <si>
    <t>771579196</t>
  </si>
  <si>
    <t>Montáž podlah z dlaždic keramických lepených flexibilním lepidlem Příplatek k cenám za dvousložkový spárovací tmel</t>
  </si>
  <si>
    <t>-231054136</t>
  </si>
  <si>
    <t>https://podminky.urs.cz/item/CS_URS_2021_02/771579196</t>
  </si>
  <si>
    <t>75,49</t>
  </si>
  <si>
    <t>266</t>
  </si>
  <si>
    <t>771591115</t>
  </si>
  <si>
    <t>Podlahy - dokončovací práce spárování silikonem</t>
  </si>
  <si>
    <t>-1521543849</t>
  </si>
  <si>
    <t>https://podminky.urs.cz/item/CS_URS_2021_02/771591115</t>
  </si>
  <si>
    <t>"Dilatace ve dveřích a dilatační celky 3x3m v ploše, kouty, podlaha stěna</t>
  </si>
  <si>
    <t>44,5</t>
  </si>
  <si>
    <t>267</t>
  </si>
  <si>
    <t>771591171</t>
  </si>
  <si>
    <t>Příprava podkladu před provedením dlažby montáž profilu ukončujícího profilu pro plynulý přechod (dlažba-koberec apod.)</t>
  </si>
  <si>
    <t>1636465267</t>
  </si>
  <si>
    <t>6+7</t>
  </si>
  <si>
    <t>268</t>
  </si>
  <si>
    <t>283186810V</t>
  </si>
  <si>
    <t>profil přechodový AL s dřevodekorem dub oblouk</t>
  </si>
  <si>
    <t>-230523448</t>
  </si>
  <si>
    <t>13*1,1 "Přepočtené koeficientem množství</t>
  </si>
  <si>
    <t>269</t>
  </si>
  <si>
    <t>998771101</t>
  </si>
  <si>
    <t>Přesun hmot pro podlahy z dlaždic stanovený z hmotnosti přesunovaného materiálu vodorovná dopravní vzdálenost do 50 m v objektech výšky do 6 m</t>
  </si>
  <si>
    <t>-1662709707</t>
  </si>
  <si>
    <t>https://podminky.urs.cz/item/CS_URS_2021_02/998771101</t>
  </si>
  <si>
    <t>777</t>
  </si>
  <si>
    <t>Podlahy lité</t>
  </si>
  <si>
    <t>270</t>
  </si>
  <si>
    <t>632451103</t>
  </si>
  <si>
    <t>Potěr cementový samonivelační ze suchých směsí tloušťky přes 5 do 10 mm</t>
  </si>
  <si>
    <t>-401599372</t>
  </si>
  <si>
    <t>https://podminky.urs.cz/item/CS_URS_2021_02/632451103</t>
  </si>
  <si>
    <t>271</t>
  </si>
  <si>
    <t>998777101</t>
  </si>
  <si>
    <t>Přesun hmot pro podlahy lité stanovený z hmotnosti přesunovaného materiálu vodorovná dopravní vzdálenost do 50 m v objektech výšky do 6 m</t>
  </si>
  <si>
    <t>1753553211</t>
  </si>
  <si>
    <t>https://podminky.urs.cz/item/CS_URS_2021_02/998777101</t>
  </si>
  <si>
    <t>781</t>
  </si>
  <si>
    <t>Dokončovací práce - obklady keramické</t>
  </si>
  <si>
    <t>272</t>
  </si>
  <si>
    <t>781474115</t>
  </si>
  <si>
    <t>Montáž obkladů vnitřních stěn z dlaždic keramických lepených flexibilním lepidlem maloformátových hladkých přes 22 do 25 ks/m2</t>
  </si>
  <si>
    <t>993480108</t>
  </si>
  <si>
    <t>https://podminky.urs.cz/item/CS_URS_2021_02/781474115</t>
  </si>
  <si>
    <t>2*2*2,1*(4,55+3,1+0,9+2)</t>
  </si>
  <si>
    <t>2*2,1*(4,85+2,45+2,35+3+1,95+0,9+4,85+2,45)</t>
  </si>
  <si>
    <t>273</t>
  </si>
  <si>
    <t>597611350</t>
  </si>
  <si>
    <t>dlaždice keramické slinuté</t>
  </si>
  <si>
    <t>-770047138</t>
  </si>
  <si>
    <t>184,38*1,1 "Přepočtené koeficientem množství</t>
  </si>
  <si>
    <t>274</t>
  </si>
  <si>
    <t>781479191</t>
  </si>
  <si>
    <t>Montáž obkladů vnitřních stěn z dlaždic keramických Příplatek k cenám za plochu do 10 m2 jednotlivě</t>
  </si>
  <si>
    <t>-899902285</t>
  </si>
  <si>
    <t>https://podminky.urs.cz/item/CS_URS_2021_02/781479191</t>
  </si>
  <si>
    <t>2,1*2*(2,45*2+0,9*2+1,95*2)</t>
  </si>
  <si>
    <t>275</t>
  </si>
  <si>
    <t>781479196</t>
  </si>
  <si>
    <t>Montáž obkladů vnitřních stěn z dlaždic keramických Příplatek k cenám za dvousložkový spárovací tmel</t>
  </si>
  <si>
    <t>834968178</t>
  </si>
  <si>
    <t>https://podminky.urs.cz/item/CS_URS_2021_02/781479196</t>
  </si>
  <si>
    <t>184,38</t>
  </si>
  <si>
    <t>276</t>
  </si>
  <si>
    <t>781494111</t>
  </si>
  <si>
    <t>Obklad - dokončující práce profily ukončovací lepené flexibilním lepidlem rohové</t>
  </si>
  <si>
    <t>1107122349</t>
  </si>
  <si>
    <t>https://podminky.urs.cz/item/CS_URS_2021_02/781494111</t>
  </si>
  <si>
    <t>2,1*(5+5)</t>
  </si>
  <si>
    <t>277</t>
  </si>
  <si>
    <t>781494511</t>
  </si>
  <si>
    <t>Obklad - dokončující práce profily ukončovací lepené flexibilním lepidlem ukončovací</t>
  </si>
  <si>
    <t>-792756364</t>
  </si>
  <si>
    <t>https://podminky.urs.cz/item/CS_URS_2021_02/781494511</t>
  </si>
  <si>
    <t>2*2*(4,55+3,1+0,9+2)</t>
  </si>
  <si>
    <t>2*(4,85+2,45+2,35+3+1,95+0,9+4,85+2,45)</t>
  </si>
  <si>
    <t>278</t>
  </si>
  <si>
    <t>998781101</t>
  </si>
  <si>
    <t>Přesun hmot pro obklady keramické stanovený z hmotnosti přesunovaného materiálu vodorovná dopravní vzdálenost do 50 m v objektech výšky do 6 m</t>
  </si>
  <si>
    <t>-239873405</t>
  </si>
  <si>
    <t>https://podminky.urs.cz/item/CS_URS_2021_02/998781101</t>
  </si>
  <si>
    <t>783</t>
  </si>
  <si>
    <t>Dokončovací práce - nátěry</t>
  </si>
  <si>
    <t>279</t>
  </si>
  <si>
    <t>01N</t>
  </si>
  <si>
    <t>Práškové lakování - komaxit vč. základu</t>
  </si>
  <si>
    <t>1025647894</t>
  </si>
  <si>
    <t>8+8</t>
  </si>
  <si>
    <t>0,28*(1,5*70+1,7*74+1,9*35)</t>
  </si>
  <si>
    <t>0,4*(1,5+2,5*2)</t>
  </si>
  <si>
    <t>0,16*(1,16*2+1,5*2+1,42*2+24,2)</t>
  </si>
  <si>
    <t>280</t>
  </si>
  <si>
    <t>783118211</t>
  </si>
  <si>
    <t>Lakovací nátěr truhlářských konstrukcí dvojnásobný s mezibroušením syntetický</t>
  </si>
  <si>
    <t>1438506084</t>
  </si>
  <si>
    <t>3,14*0,04*18</t>
  </si>
  <si>
    <t>4,3*0,4</t>
  </si>
  <si>
    <t>281</t>
  </si>
  <si>
    <t>783347101R1</t>
  </si>
  <si>
    <t>Krycí polyuretanový nátěr na ocelové konstrukce 2xzáklad+1xvrchní+odmaštění a odrezivění</t>
  </si>
  <si>
    <t>-841761011</t>
  </si>
  <si>
    <t>"sloupy okna</t>
  </si>
  <si>
    <t>2,2*8*(0,16+0,08)*2</t>
  </si>
  <si>
    <t>"zámečnické prvky</t>
  </si>
  <si>
    <t>282</t>
  </si>
  <si>
    <t>783943151</t>
  </si>
  <si>
    <t>Penetrační nátěr betonových podlah hladkých (z pohledového nebo gletovaného betonu, stěrky apod.) polyuretanový</t>
  </si>
  <si>
    <t>-266416122</t>
  </si>
  <si>
    <t>8,2+0,54</t>
  </si>
  <si>
    <t>0,2*(2+4)*2</t>
  </si>
  <si>
    <t>283</t>
  </si>
  <si>
    <t>783947163</t>
  </si>
  <si>
    <t>Krycí (uzavírací) nátěr betonových podlah dvojnásobný polyuretanový rozpouštědlový</t>
  </si>
  <si>
    <t>1196235410</t>
  </si>
  <si>
    <t>11,14</t>
  </si>
  <si>
    <t>784</t>
  </si>
  <si>
    <t>Dokončovací práce - malby a tapety</t>
  </si>
  <si>
    <t>284</t>
  </si>
  <si>
    <t>784181121</t>
  </si>
  <si>
    <t>Penetrace podkladu jednonásobná hloubková akrylátová bezbarvá v místnostech výšky do 3,80 m</t>
  </si>
  <si>
    <t>-2054656631</t>
  </si>
  <si>
    <t>https://podminky.urs.cz/item/CS_URS_2021_02/784181121</t>
  </si>
  <si>
    <t>361,06+1082,904</t>
  </si>
  <si>
    <t>285</t>
  </si>
  <si>
    <t>784211111</t>
  </si>
  <si>
    <t>Malby z malířských směsí oděruvzdorných za mokra dvojnásobné, bílé za mokra oděruvzdorné velmi dobře v místnostech výšky do 3,80 m</t>
  </si>
  <si>
    <t>7224565</t>
  </si>
  <si>
    <t>https://podminky.urs.cz/item/CS_URS_2021_02/784211111</t>
  </si>
  <si>
    <t>1443,964</t>
  </si>
  <si>
    <t>286</t>
  </si>
  <si>
    <t>784211151</t>
  </si>
  <si>
    <t>Malby z malířských směsí oděruvzdorných za mokra Příplatek k cenám dvojnásobných maleb za provádění barevné malby tónované tónovacími přípravky</t>
  </si>
  <si>
    <t>-481270893</t>
  </si>
  <si>
    <t>https://podminky.urs.cz/item/CS_URS_2021_02/784211151</t>
  </si>
  <si>
    <t>Práce a dodávky M</t>
  </si>
  <si>
    <t>21-M</t>
  </si>
  <si>
    <t>Elektromontáže</t>
  </si>
  <si>
    <t>287</t>
  </si>
  <si>
    <t>01R4</t>
  </si>
  <si>
    <t>Elektroinstalace dle samostatného rozpočtu</t>
  </si>
  <si>
    <t>1302889228</t>
  </si>
  <si>
    <t>24-M</t>
  </si>
  <si>
    <t>Montáže vzduchotechnických zařízení</t>
  </si>
  <si>
    <t>288</t>
  </si>
  <si>
    <t>01R5</t>
  </si>
  <si>
    <t>VZT dle samostatného rozpočtu</t>
  </si>
  <si>
    <t>-183893182</t>
  </si>
  <si>
    <t>OST</t>
  </si>
  <si>
    <t>Ostatní</t>
  </si>
  <si>
    <t>289</t>
  </si>
  <si>
    <t>0001V1</t>
  </si>
  <si>
    <t>Dodávka a montáž vybavení dle samostatného výpisu</t>
  </si>
  <si>
    <t>512</t>
  </si>
  <si>
    <t>-1366605764</t>
  </si>
  <si>
    <t>01 ZTI - ZTI budova</t>
  </si>
  <si>
    <t xml:space="preserve">    097 - Prorážení otvorů</t>
  </si>
  <si>
    <t xml:space="preserve">    9 - Ostatní konstrukce a práce, bourání</t>
  </si>
  <si>
    <t xml:space="preserve">    722 - Zdravotechnika - vnitřní vodovod</t>
  </si>
  <si>
    <t xml:space="preserve">    724 - Zdravotechnika - strojní vybavení</t>
  </si>
  <si>
    <t xml:space="preserve">    725 - Zdravotechnika - zařizovací předměty</t>
  </si>
  <si>
    <t xml:space="preserve">    726 - Zdravotechnika - předstěnové instalace</t>
  </si>
  <si>
    <t xml:space="preserve">    732 - Ústřední vytápění - strojovny</t>
  </si>
  <si>
    <t xml:space="preserve">    734 - Ústřední vytápění - armatury</t>
  </si>
  <si>
    <t>097</t>
  </si>
  <si>
    <t>Prorážení otvorů</t>
  </si>
  <si>
    <t>971033441</t>
  </si>
  <si>
    <t>Vybourání otvorů ve zdivu základovém nebo nadzákladovém z cihel, tvárnic, příčkovek z cihel pálených na maltu vápennou nebo vápenocementovou plochy do 0,25 m2, tl. do 300 mm</t>
  </si>
  <si>
    <t>-323685936</t>
  </si>
  <si>
    <t>https://podminky.urs.cz/item/CS_URS_2021_02/971033441</t>
  </si>
  <si>
    <t>974031145</t>
  </si>
  <si>
    <t>Vysekání rýh ve zdivu cihelném na maltu vápennou nebo vápenocementovou do hl. 70 mm a šířky do 200 mm</t>
  </si>
  <si>
    <t>-928495658</t>
  </si>
  <si>
    <t>https://podminky.urs.cz/item/CS_URS_2021_02/974031145</t>
  </si>
  <si>
    <t>2*(8+3+3+3+3+3+3)*2</t>
  </si>
  <si>
    <t>974031164</t>
  </si>
  <si>
    <t>Vysekání rýh ve zdivu cihelném na maltu vápennou nebo vápenocementovou do hl. 150 mm a šířky do 150 mm</t>
  </si>
  <si>
    <t>755379522</t>
  </si>
  <si>
    <t>https://podminky.urs.cz/item/CS_URS_2021_02/974031164</t>
  </si>
  <si>
    <t>2*(2+2+3+2+2+3+3+3+2+1+2+2)</t>
  </si>
  <si>
    <t>132251252</t>
  </si>
  <si>
    <t>Hloubení nezapažených rýh šířky přes 800 do 2 000 mm strojně s urovnáním dna do předepsaného profilu a spádu v hornině třídy těžitelnosti I skupiny 3 přes 20 do 50 m3</t>
  </si>
  <si>
    <t>505568092</t>
  </si>
  <si>
    <t>https://podminky.urs.cz/item/CS_URS_2021_02/132251252</t>
  </si>
  <si>
    <t>"401 ležaté potrubí"</t>
  </si>
  <si>
    <t>0,8*1*(10+10+5+5+16)</t>
  </si>
  <si>
    <t>162251102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</si>
  <si>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</si>
  <si>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-137196699</t>
  </si>
  <si>
    <t>36,8*2</t>
  </si>
  <si>
    <t>-2052589434</t>
  </si>
  <si>
    <t>36,8-18,4</t>
  </si>
  <si>
    <t>803662140</t>
  </si>
  <si>
    <t>73,6</t>
  </si>
  <si>
    <t>1027074101</t>
  </si>
  <si>
    <t>18,4*1,9 "Přepočtené koeficientem množství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</si>
  <si>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</si>
  <si>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</si>
  <si>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-1104410804</t>
  </si>
  <si>
    <t>https://podminky.urs.cz/item/CS_URS_2021_02/175111101</t>
  </si>
  <si>
    <t>(10+10+5+5+16)*0,8*0,5</t>
  </si>
  <si>
    <t>58337308</t>
  </si>
  <si>
    <t>štěrkopísek frakce 0/2</t>
  </si>
  <si>
    <t>1705900369</t>
  </si>
  <si>
    <t>1,6*18,4</t>
  </si>
  <si>
    <t>-1132434962</t>
  </si>
  <si>
    <t>0,8*(10+10+5+5+16)</t>
  </si>
  <si>
    <t>721263103</t>
  </si>
  <si>
    <t>Zpětné klapky z polypropylenu (PP) s automatickým uzávěrem DN 160</t>
  </si>
  <si>
    <t>1790290433</t>
  </si>
  <si>
    <t>https://podminky.urs.cz/item/CS_URS_2021_02/721263103</t>
  </si>
  <si>
    <t>Ostatní konstrukce a práce, bourání</t>
  </si>
  <si>
    <t>971033431</t>
  </si>
  <si>
    <t>Vybourání otvorů ve zdivu základovém nebo nadzákladovém z cihel, tvárnic, příčkovek z cihel pálených na maltu vápennou nebo vápenocementovou plochy do 0,25 m2, tl. do 150 mm</t>
  </si>
  <si>
    <t>694135675</t>
  </si>
  <si>
    <t>https://podminky.urs.cz/item/CS_URS_2021_02/971033431</t>
  </si>
  <si>
    <t>971033451</t>
  </si>
  <si>
    <t>Vybourání otvorů ve zdivu základovém nebo nadzákladovém z cihel, tvárnic, příčkovek z cihel pálených na maltu vápennou nebo vápenocementovou plochy do 0,25 m2, tl. do 450 mm</t>
  </si>
  <si>
    <t>109451946</t>
  </si>
  <si>
    <t>https://podminky.urs.cz/item/CS_URS_2021_02/971033451</t>
  </si>
  <si>
    <t>721173401</t>
  </si>
  <si>
    <t>Potrubí z trub PVC SN4 svodné (ležaté) DN 110</t>
  </si>
  <si>
    <t>886747050</t>
  </si>
  <si>
    <t>https://podminky.urs.cz/item/CS_URS_2021_02/721173401</t>
  </si>
  <si>
    <t>"401 včetně tvarovek"</t>
  </si>
  <si>
    <t>2+16</t>
  </si>
  <si>
    <t>721173402</t>
  </si>
  <si>
    <t>Potrubí z trub PVC SN4 svodné (ležaté) DN 125</t>
  </si>
  <si>
    <t>-1084204554</t>
  </si>
  <si>
    <t>https://podminky.urs.cz/item/CS_URS_2021_02/721173402</t>
  </si>
  <si>
    <t>4+1</t>
  </si>
  <si>
    <t>721173403</t>
  </si>
  <si>
    <t>Potrubí z trub PVC SN4 svodné (ležaté) DN 160</t>
  </si>
  <si>
    <t>797545741</t>
  </si>
  <si>
    <t>https://podminky.urs.cz/item/CS_URS_2021_02/721173403</t>
  </si>
  <si>
    <t>9+6+8</t>
  </si>
  <si>
    <t>721174025</t>
  </si>
  <si>
    <t>Potrubí z trub polypropylenových odpadní (svislé) DN 110</t>
  </si>
  <si>
    <t>353561259</t>
  </si>
  <si>
    <t>https://podminky.urs.cz/item/CS_URS_2021_02/721174025</t>
  </si>
  <si>
    <t>4*8</t>
  </si>
  <si>
    <t>721174026</t>
  </si>
  <si>
    <t>Potrubí z trub polypropylenových odpadní (svislé) DN 125</t>
  </si>
  <si>
    <t>-414160530</t>
  </si>
  <si>
    <t>8*2</t>
  </si>
  <si>
    <t>721174042</t>
  </si>
  <si>
    <t>Potrubí z trub polypropylenových připojovací DN 40</t>
  </si>
  <si>
    <t>-1679714607</t>
  </si>
  <si>
    <t>https://podminky.urs.cz/item/CS_URS_2021_02/721174042</t>
  </si>
  <si>
    <t>"403"</t>
  </si>
  <si>
    <t>721174043</t>
  </si>
  <si>
    <t>Potrubí z trub polypropylenových připojovací DN 50</t>
  </si>
  <si>
    <t>-636523285</t>
  </si>
  <si>
    <t>https://podminky.urs.cz/item/CS_URS_2021_02/721174043</t>
  </si>
  <si>
    <t>721174044</t>
  </si>
  <si>
    <t>Potrubí z trub polypropylenových připojovací DN 75</t>
  </si>
  <si>
    <t>1595177010</t>
  </si>
  <si>
    <t>https://podminky.urs.cz/item/CS_URS_2021_02/721174044</t>
  </si>
  <si>
    <t>721174045</t>
  </si>
  <si>
    <t>Potrubí z trub polypropylenových připojovací DN 110</t>
  </si>
  <si>
    <t>-2127338292</t>
  </si>
  <si>
    <t>https://podminky.urs.cz/item/CS_URS_2021_02/721174045</t>
  </si>
  <si>
    <t>721194104</t>
  </si>
  <si>
    <t>Vyměření přípojek na potrubí vyvedení a upevnění odpadních výpustek DN 40</t>
  </si>
  <si>
    <t>1393270657</t>
  </si>
  <si>
    <t>https://podminky.urs.cz/item/CS_URS_2021_02/721194104</t>
  </si>
  <si>
    <t>721194105</t>
  </si>
  <si>
    <t>Vyměření přípojek na potrubí vyvedení a upevnění odpadních výpustek DN 50</t>
  </si>
  <si>
    <t>-375361447</t>
  </si>
  <si>
    <t>https://podminky.urs.cz/item/CS_URS_2021_02/721194105</t>
  </si>
  <si>
    <t>721194109</t>
  </si>
  <si>
    <t>Vyměření přípojek na potrubí vyvedení a upevnění odpadních výpustek DN 110</t>
  </si>
  <si>
    <t>-2071419136</t>
  </si>
  <si>
    <t>https://podminky.urs.cz/item/CS_URS_2021_02/721194109</t>
  </si>
  <si>
    <t>721211521</t>
  </si>
  <si>
    <t>Podlahové vpusti sklepní vpusti s vodorovným odtokem a trojnásobnou zpětnou klapkou DN 110 mřížka plast 180x125</t>
  </si>
  <si>
    <t>760418830</t>
  </si>
  <si>
    <t>https://podminky.urs.cz/item/CS_URS_2021_02/721211521</t>
  </si>
  <si>
    <t>721212113R</t>
  </si>
  <si>
    <t xml:space="preserve">Odtokový sprchový žlab délky 900 mm s krycím roštem pro zadláždění a zápachovou uzávěrkou </t>
  </si>
  <si>
    <t>1898037068</t>
  </si>
  <si>
    <t>721226521</t>
  </si>
  <si>
    <t>Zápachové uzávěrky nástěnné (PP) pro pračku a myčku DN 40</t>
  </si>
  <si>
    <t>-677632978</t>
  </si>
  <si>
    <t>https://podminky.urs.cz/item/CS_URS_2021_02/721226521</t>
  </si>
  <si>
    <t>721273153</t>
  </si>
  <si>
    <t>Ventilační hlavice z polypropylenu (PP) DN 110</t>
  </si>
  <si>
    <t>515772309</t>
  </si>
  <si>
    <t>https://podminky.urs.cz/item/CS_URS_2021_02/721273153</t>
  </si>
  <si>
    <t>721290111</t>
  </si>
  <si>
    <t>Zkouška těsnosti kanalizace v objektech vodou do DN 125</t>
  </si>
  <si>
    <t>-669043169</t>
  </si>
  <si>
    <t>https://podminky.urs.cz/item/CS_URS_2021_02/721290111</t>
  </si>
  <si>
    <t>18+5+32+16+8+9+5+12</t>
  </si>
  <si>
    <t>721290112</t>
  </si>
  <si>
    <t>Zkouška těsnosti kanalizace v objektech vodou DN 150 nebo DN 200</t>
  </si>
  <si>
    <t>544473008</t>
  </si>
  <si>
    <t>https://podminky.urs.cz/item/CS_URS_2021_02/721290112</t>
  </si>
  <si>
    <t>-156795185</t>
  </si>
  <si>
    <t>https://podminky.urs.cz/item/CS_URS_2021_02/998721101</t>
  </si>
  <si>
    <t>722</t>
  </si>
  <si>
    <t>Zdravotechnika - vnitřní vodovod</t>
  </si>
  <si>
    <t>72201V</t>
  </si>
  <si>
    <t>Ventil termostatický regulační</t>
  </si>
  <si>
    <t>-878263208</t>
  </si>
  <si>
    <t>722174001</t>
  </si>
  <si>
    <t>Potrubí z plastových trubek z polypropylenu PPR svařovaných polyfúzně PN 16 (SDR 7,4) D 16 x 2,2</t>
  </si>
  <si>
    <t>-1364297342</t>
  </si>
  <si>
    <t>https://podminky.urs.cz/item/CS_URS_2021_02/722174001</t>
  </si>
  <si>
    <t>15+13</t>
  </si>
  <si>
    <t>722174002</t>
  </si>
  <si>
    <t>Potrubí z plastových trubek z polypropylenu PPR svařovaných polyfúzně PN 16 (SDR 7,4) D 20 x 2,8</t>
  </si>
  <si>
    <t>1909010233</t>
  </si>
  <si>
    <t>https://podminky.urs.cz/item/CS_URS_2021_02/722174002</t>
  </si>
  <si>
    <t>5*2*2</t>
  </si>
  <si>
    <t>722174003</t>
  </si>
  <si>
    <t>Potrubí z plastových trubek z polypropylenu PPR svařovaných polyfúzně PN 16 (SDR 7,4) D 25 x 3,5</t>
  </si>
  <si>
    <t>-533594523</t>
  </si>
  <si>
    <t>https://podminky.urs.cz/item/CS_URS_2021_02/722174003</t>
  </si>
  <si>
    <t>5*2*3*2</t>
  </si>
  <si>
    <t>722174004</t>
  </si>
  <si>
    <t>Potrubí z plastových trubek z polypropylenu PPR svařovaných polyfúzně PN 16 (SDR 7,4) D 32 x 4,4</t>
  </si>
  <si>
    <t>2065856954</t>
  </si>
  <si>
    <t>https://podminky.urs.cz/item/CS_URS_2021_02/722174004</t>
  </si>
  <si>
    <t>(12+4*2)*2</t>
  </si>
  <si>
    <t>722181251</t>
  </si>
  <si>
    <t>Ochrana potrubí termoizolačními trubicemi z pěnového polyetylenu PE přilepenými v příčných a podélných spojích, tloušťky izolace přes 20 do 25 mm, vnitřního průměru izolace DN do 22 mm</t>
  </si>
  <si>
    <t>-1931067202</t>
  </si>
  <si>
    <t>https://podminky.urs.cz/item/CS_URS_2021_02/722181251</t>
  </si>
  <si>
    <t>28+20</t>
  </si>
  <si>
    <t>722181252</t>
  </si>
  <si>
    <t>Ochrana potrubí termoizolačními trubicemi z pěnového polyetylenu PE přilepenými v příčných a podélných spojích, tloušťky izolace přes 20 do 25 mm, vnitřního průměru izolace DN přes 22 do 45 mm</t>
  </si>
  <si>
    <t>-1957010153</t>
  </si>
  <si>
    <t>https://podminky.urs.cz/item/CS_URS_2021_02/722181252</t>
  </si>
  <si>
    <t>60+40</t>
  </si>
  <si>
    <t>722190401</t>
  </si>
  <si>
    <t>Zřízení přípojek na potrubí vyvedení a upevnění výpustek do DN 25</t>
  </si>
  <si>
    <t>89801465</t>
  </si>
  <si>
    <t>https://podminky.urs.cz/item/CS_URS_2021_02/722190401</t>
  </si>
  <si>
    <t>18*2+2</t>
  </si>
  <si>
    <t>722224115</t>
  </si>
  <si>
    <t>Armatury s jedním závitem kohouty plnicí a vypouštěcí PN 10 G 1/2"</t>
  </si>
  <si>
    <t>324797651</t>
  </si>
  <si>
    <t>https://podminky.urs.cz/item/CS_URS_2021_02/722224115</t>
  </si>
  <si>
    <t>722231076</t>
  </si>
  <si>
    <t>Armatury se dvěma závity ventily zpětné mosazné PN 10 do 110°C G 6/4"</t>
  </si>
  <si>
    <t>2056678585</t>
  </si>
  <si>
    <t>https://podminky.urs.cz/item/CS_URS_2021_02/722231076</t>
  </si>
  <si>
    <t>722232044</t>
  </si>
  <si>
    <t>Armatury se dvěma závity kulové kohouty PN 42 do 185 °C přímé vnitřní závit G 3/4"</t>
  </si>
  <si>
    <t>1490934283</t>
  </si>
  <si>
    <t>https://podminky.urs.cz/item/CS_URS_2021_02/722232044</t>
  </si>
  <si>
    <t>722232045</t>
  </si>
  <si>
    <t>Armatury se dvěma závity kulové kohouty PN 42 do 185 °C přímé vnitřní závit G 1"</t>
  </si>
  <si>
    <t>82196365</t>
  </si>
  <si>
    <t>https://podminky.urs.cz/item/CS_URS_2021_02/722232045</t>
  </si>
  <si>
    <t>722290226</t>
  </si>
  <si>
    <t>Zkoušky, proplach a desinfekce vodovodního potrubí zkoušky těsnosti vodovodního potrubí závitového do DN 50</t>
  </si>
  <si>
    <t>546681245</t>
  </si>
  <si>
    <t>https://podminky.urs.cz/item/CS_URS_2021_02/722290226</t>
  </si>
  <si>
    <t>28+20+60+40</t>
  </si>
  <si>
    <t>998722101</t>
  </si>
  <si>
    <t>Přesun hmot pro vnitřní vodovod stanovený z hmotnosti přesunovaného materiálu vodorovná dopravní vzdálenost do 50 m v objektech výšky do 6 m</t>
  </si>
  <si>
    <t>-1455834955</t>
  </si>
  <si>
    <t>https://podminky.urs.cz/item/CS_URS_2021_02/998722101</t>
  </si>
  <si>
    <t>724</t>
  </si>
  <si>
    <t>Zdravotechnika - strojní vybavení</t>
  </si>
  <si>
    <t>001ZT</t>
  </si>
  <si>
    <t>Dlouhodobé měření tlaku se záznamem na vodovodní přípojce v objektu</t>
  </si>
  <si>
    <t>soubor</t>
  </si>
  <si>
    <t>-1428830413</t>
  </si>
  <si>
    <t>724211241</t>
  </si>
  <si>
    <t>Domovní vodárny automatické tlakové stanice s frekvenčním měničem dopravní výška H (m) a maximální průtok Q (m3/h) 65 m/6 m3/h</t>
  </si>
  <si>
    <t>451473944</t>
  </si>
  <si>
    <t>725</t>
  </si>
  <si>
    <t>Zdravotechnika - zařizovací předměty</t>
  </si>
  <si>
    <t>001R</t>
  </si>
  <si>
    <t>D+M držák na mýdlo nerez ke sprše</t>
  </si>
  <si>
    <t>209164271</t>
  </si>
  <si>
    <t>722230111R</t>
  </si>
  <si>
    <t>Ventil s odvodněním - nezámrzný na fasádu uzamykatelný</t>
  </si>
  <si>
    <t>-1562325443</t>
  </si>
  <si>
    <t>725112022</t>
  </si>
  <si>
    <t>Zařízení záchodů klozety keramické závěsné na nosné stěny s hlubokým splachováním odpad vodorovný</t>
  </si>
  <si>
    <t>-1417184126</t>
  </si>
  <si>
    <t>https://podminky.urs.cz/item/CS_URS_2021_02/725112022</t>
  </si>
  <si>
    <t>725112022V</t>
  </si>
  <si>
    <t>Zařízení záchodů klozety keramické závěsné na nosné stěny s hlubokým splachováním odpad vodorovný dětský</t>
  </si>
  <si>
    <t>-1561835484</t>
  </si>
  <si>
    <t>725211623</t>
  </si>
  <si>
    <t>Umyvadla keramická bílá bez výtokových armatur připevněná na stěnu šrouby se sloupem, šířka umyvadla 600 mm</t>
  </si>
  <si>
    <t>-1878721739</t>
  </si>
  <si>
    <t>https://podminky.urs.cz/item/CS_URS_2021_02/725211623</t>
  </si>
  <si>
    <t>725211623V</t>
  </si>
  <si>
    <t>Umyvadlo keramické připevněné na stěnu šrouby bílé dětské D+M</t>
  </si>
  <si>
    <t>1483159913</t>
  </si>
  <si>
    <t>725311131</t>
  </si>
  <si>
    <t>Dřezy bez výtokových armatur dvojité se zápachovou uzávěrkou nerezové nástavné 900x600 mm</t>
  </si>
  <si>
    <t>148526420</t>
  </si>
  <si>
    <t>725331111V</t>
  </si>
  <si>
    <t>Výlevka bez výtokových armatur závěsná keramická se sklopnou plastovou mřížkou 425 mm D+M</t>
  </si>
  <si>
    <t>-1210372792</t>
  </si>
  <si>
    <t>725813111</t>
  </si>
  <si>
    <t>Ventily rohové bez připojovací trubičky nebo flexi hadičky G 1/2"</t>
  </si>
  <si>
    <t>-1109793642</t>
  </si>
  <si>
    <t>https://podminky.urs.cz/item/CS_URS_2021_02/725813111</t>
  </si>
  <si>
    <t>725822612</t>
  </si>
  <si>
    <t>Baterie umyvadlové stojánkové pákové s výpustí</t>
  </si>
  <si>
    <t>-1135023245</t>
  </si>
  <si>
    <t>https://podminky.urs.cz/item/CS_URS_2021_02/725822612</t>
  </si>
  <si>
    <t>725831313</t>
  </si>
  <si>
    <t>Baterie vanové nástěnné pákové s příslušenstvím a pohyblivým držákem</t>
  </si>
  <si>
    <t>-2020300775</t>
  </si>
  <si>
    <t>https://podminky.urs.cz/item/CS_URS_2021_02/725831313</t>
  </si>
  <si>
    <t>"k výlevkám</t>
  </si>
  <si>
    <t>725841332</t>
  </si>
  <si>
    <t>Baterie sprchové podomítkové (zápustné) s přepínačem a pohyblivým držákem vč. sprchové hlavice a hadice</t>
  </si>
  <si>
    <t>-1705727774</t>
  </si>
  <si>
    <t>https://podminky.urs.cz/item/CS_URS_2021_02/725841332</t>
  </si>
  <si>
    <t>725861102</t>
  </si>
  <si>
    <t>Zápachové uzávěrky zařizovacích předmětů pro umyvadla DN 40</t>
  </si>
  <si>
    <t>-1414680393</t>
  </si>
  <si>
    <t>https://podminky.urs.cz/item/CS_URS_2021_02/725861102</t>
  </si>
  <si>
    <t>725862103</t>
  </si>
  <si>
    <t>Zápachové uzávěrky zařizovacích předmětů pro dřezy DN 40/50</t>
  </si>
  <si>
    <t>-172045249</t>
  </si>
  <si>
    <t>https://podminky.urs.cz/item/CS_URS_2021_02/725862103</t>
  </si>
  <si>
    <t>998725101</t>
  </si>
  <si>
    <t>Přesun hmot pro zařizovací předměty stanovený z hmotnosti přesunovaného materiálu vodorovná dopravní vzdálenost do 50 m v objektech výšky do 6 m</t>
  </si>
  <si>
    <t>-1934780095</t>
  </si>
  <si>
    <t>https://podminky.urs.cz/item/CS_URS_2021_02/998725101</t>
  </si>
  <si>
    <t>726</t>
  </si>
  <si>
    <t>Zdravotechnika - předstěnové instalace</t>
  </si>
  <si>
    <t>726131041</t>
  </si>
  <si>
    <t>Předstěnové instalační systémy do lehkých stěn s kovovou konstrukcí pro závěsné klozety ovládání zepředu, stavební výšky 1120 mm</t>
  </si>
  <si>
    <t>-1758572713</t>
  </si>
  <si>
    <t>726111031R</t>
  </si>
  <si>
    <t>Předstěnové instalační systémy do lehkých stěn s kovovou konstrukcí pro závěsné výlevky ovládání zepředu, stavební výšky 1120 mm</t>
  </si>
  <si>
    <t>1163279207</t>
  </si>
  <si>
    <t>726111031V</t>
  </si>
  <si>
    <t>Předstěnové instalační systémy do lehkých stěn s kovovou konstrukcí pro dětský klozet ovládání zepředu</t>
  </si>
  <si>
    <t>-714184941</t>
  </si>
  <si>
    <t>732</t>
  </si>
  <si>
    <t>Ústřední vytápění - strojovny</t>
  </si>
  <si>
    <t>732330106</t>
  </si>
  <si>
    <t>Nádoby expanzní tlakové pro solární, topné a chladicí soustavy s membránou bez pojistného ventilu se závitovým připojením PN 0,8 o objemu 24 l</t>
  </si>
  <si>
    <t>-7383943</t>
  </si>
  <si>
    <t>https://podminky.urs.cz/item/CS_URS_2021_02/732330106</t>
  </si>
  <si>
    <t>734</t>
  </si>
  <si>
    <t>Ústřední vytápění - armatury</t>
  </si>
  <si>
    <t>734411103</t>
  </si>
  <si>
    <t>Teploměry technické s pevným stonkem a jímkou zadní připojení (axiální) průměr 63 mm délka stonku 100 mm</t>
  </si>
  <si>
    <t>353234276</t>
  </si>
  <si>
    <t>https://podminky.urs.cz/item/CS_URS_2021_02/734411103</t>
  </si>
  <si>
    <t>734421102</t>
  </si>
  <si>
    <t>Tlakoměry s pevným stonkem a zpětnou klapkou spodní připojení (radiální) tlaku 0–16 bar průměru 63 mm</t>
  </si>
  <si>
    <t>649223397</t>
  </si>
  <si>
    <t>https://podminky.urs.cz/item/CS_URS_2021_02/734421102</t>
  </si>
  <si>
    <t>734494213</t>
  </si>
  <si>
    <t>Měřicí armatury návarky s trubkovým závitem G 1/2</t>
  </si>
  <si>
    <t>-978338263</t>
  </si>
  <si>
    <t>https://podminky.urs.cz/item/CS_URS_2021_02/734494213</t>
  </si>
  <si>
    <t>998734201</t>
  </si>
  <si>
    <t>Přesun hmot pro armatury stanovený procentní sazbou (%) z ceny vodorovná dopravní vzdálenost do 50 m v objektech výšky do 6 m</t>
  </si>
  <si>
    <t>%</t>
  </si>
  <si>
    <t>885077020</t>
  </si>
  <si>
    <t>https://podminky.urs.cz/item/CS_URS_2021_02/998734201</t>
  </si>
  <si>
    <t>02 - Komunikace a terénní úpravy</t>
  </si>
  <si>
    <t xml:space="preserve">    5 - Komunikace</t>
  </si>
  <si>
    <t xml:space="preserve">    997 - Přesun sutě</t>
  </si>
  <si>
    <t>113107325</t>
  </si>
  <si>
    <t>Odstranění podkladů nebo krytů strojně plochy jednotlivě do 50 m2 s přemístěním hmot na skládku na vzdálenost do 3 m nebo s naložením na dopravní prostředek z kameniva hrubého drceného, o tl. vrstvy přes 400 do 500 mm</t>
  </si>
  <si>
    <t>-281403277</t>
  </si>
  <si>
    <t>https://podminky.urs.cz/item/CS_URS_2021_02/113107325</t>
  </si>
  <si>
    <t>636+80+11+51+15+15</t>
  </si>
  <si>
    <t>-1611682036</t>
  </si>
  <si>
    <t>"svahování kolem zpevněných ploch"</t>
  </si>
  <si>
    <t>0,5*100</t>
  </si>
  <si>
    <t>180404111</t>
  </si>
  <si>
    <t>Založení hřišťového trávníku výsevem na vrstvě ornice</t>
  </si>
  <si>
    <t>-278738864</t>
  </si>
  <si>
    <t>https://podminky.urs.cz/item/CS_URS_2021_02/180404111</t>
  </si>
  <si>
    <t>005724400</t>
  </si>
  <si>
    <t>osivo směs travní hřištní</t>
  </si>
  <si>
    <t>801159918</t>
  </si>
  <si>
    <t>248*0,03 "Přepočtené koeficientem množství</t>
  </si>
  <si>
    <t>183403115</t>
  </si>
  <si>
    <t>Obdělání půdy kultivátorováním na svahu přes 1:5 do 1:2</t>
  </si>
  <si>
    <t>-1668504210</t>
  </si>
  <si>
    <t>https://podminky.urs.cz/item/CS_URS_2021_02/183403115</t>
  </si>
  <si>
    <t>183403212</t>
  </si>
  <si>
    <t>Obdělání půdy oráním hl. přes 100 do 200 mm na svahu přes 1:5 do 1:2</t>
  </si>
  <si>
    <t>542904160</t>
  </si>
  <si>
    <t>https://podminky.urs.cz/item/CS_URS_2021_02/183403212</t>
  </si>
  <si>
    <t>183403252</t>
  </si>
  <si>
    <t>Obdělání půdy vláčením na svahu přes 1:5 do 1:2</t>
  </si>
  <si>
    <t>1169208282</t>
  </si>
  <si>
    <t>https://podminky.urs.cz/item/CS_URS_2021_02/183403252</t>
  </si>
  <si>
    <t>183403261</t>
  </si>
  <si>
    <t>Obdělání půdy válením na svahu přes 1:5 do 1:2</t>
  </si>
  <si>
    <t>1612464558</t>
  </si>
  <si>
    <t>https://podminky.urs.cz/item/CS_URS_2021_02/183403261</t>
  </si>
  <si>
    <t>184602324V</t>
  </si>
  <si>
    <t>Výsadba sazenic rychlerostoucích dřevin s úpravou kořenů a korunky s vykopáním jamek, průměru 0,80 m a hl. 0,80 m, v půdě zabuřeněné, v zemině tř. 4 vč. zálivky a vybudování opor sazenic trojnožkou</t>
  </si>
  <si>
    <t>-836386130</t>
  </si>
  <si>
    <t>026504050</t>
  </si>
  <si>
    <t>Javor mleč /Acer platanoides/ 250 - 300 cm, ZB</t>
  </si>
  <si>
    <t>-658847553</t>
  </si>
  <si>
    <t>026504460R</t>
  </si>
  <si>
    <t>Trubač kořenující / Campsis Radicans / 200-250 cm ZB</t>
  </si>
  <si>
    <t>-1036118989</t>
  </si>
  <si>
    <t>026504870</t>
  </si>
  <si>
    <t>Jeřáb obecný (Sorbus aucuparia) 200 - 250 cm, ZB</t>
  </si>
  <si>
    <t>-1934138039</t>
  </si>
  <si>
    <t>026520230</t>
  </si>
  <si>
    <t>Zlatice prostřední (Forsythia intermedia Minigold) kont.10 l 60-80 cm</t>
  </si>
  <si>
    <t>-156685596</t>
  </si>
  <si>
    <t>026603010</t>
  </si>
  <si>
    <t xml:space="preserve">Jalovec polehlý  /Juniperus horizontalis-Blue Chip/ 30 - 50 cm, K</t>
  </si>
  <si>
    <t>-1485805474</t>
  </si>
  <si>
    <t>026603170</t>
  </si>
  <si>
    <t>Borovice pokroucená /Pinus contorta/ 80 - 100 cm, ZB</t>
  </si>
  <si>
    <t>-1713414722</t>
  </si>
  <si>
    <t>026603210</t>
  </si>
  <si>
    <t>Borovice kleč /Pinus mugo-Pumilio/ 30 - 40 cm, ZB</t>
  </si>
  <si>
    <t>964841207</t>
  </si>
  <si>
    <t>184701111</t>
  </si>
  <si>
    <t>Výsadba živého plotu v rovině nebo na svahu do 1:5, z dřevin bez balu</t>
  </si>
  <si>
    <t>-2011052398</t>
  </si>
  <si>
    <t>https://podminky.urs.cz/item/CS_URS_2021_02/184701111</t>
  </si>
  <si>
    <t>02640445</t>
  </si>
  <si>
    <t>Habr obecný /Carpinus betulus/ 200-250cm</t>
  </si>
  <si>
    <t>2107557786</t>
  </si>
  <si>
    <t>184802111</t>
  </si>
  <si>
    <t>Chemické odplevelení půdy před založením kultury, trávníku nebo zpevněných ploch o výměře jednotlivě přes 20 m2 v rovině nebo na svahu do 1:5 postřikem na široko</t>
  </si>
  <si>
    <t>-202853800</t>
  </si>
  <si>
    <t>https://podminky.urs.cz/item/CS_URS_2021_02/184802111</t>
  </si>
  <si>
    <t>185802143</t>
  </si>
  <si>
    <t>Hnojení půdy nebo trávníku na svahu přes 1:1 umělým hnojivem na široko</t>
  </si>
  <si>
    <t>1280912992</t>
  </si>
  <si>
    <t>https://podminky.urs.cz/item/CS_URS_2021_02/185802143</t>
  </si>
  <si>
    <t>0,25*248/1000</t>
  </si>
  <si>
    <t>251911550</t>
  </si>
  <si>
    <t>hnojivo průmyslové Cererit (bal. 5 kg)</t>
  </si>
  <si>
    <t>-257993093</t>
  </si>
  <si>
    <t>Komunikace</t>
  </si>
  <si>
    <t>113106123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</si>
  <si>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</si>
  <si>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-257669662</t>
  </si>
  <si>
    <t>https://podminky.urs.cz/item/CS_URS_2021_02/113106123</t>
  </si>
  <si>
    <t>"stávající chodníky v zahradě</t>
  </si>
  <si>
    <t>42+30</t>
  </si>
  <si>
    <t>113202111</t>
  </si>
  <si>
    <t>Vytrhání obrub s vybouráním lože, s přemístěním hmot na skládku na vzdálenost do 3 m nebo s naložením na dopravní prostředek z krajníků nebo obrubníků stojatých</t>
  </si>
  <si>
    <t>-2024968484</t>
  </si>
  <si>
    <t>https://podminky.urs.cz/item/CS_URS_2021_02/113202111</t>
  </si>
  <si>
    <t>66+30</t>
  </si>
  <si>
    <t>564831112</t>
  </si>
  <si>
    <t>Podklad ze štěrkodrti ŠD s rozprostřením a zhutněním, po zhutnění tl. 110 mm</t>
  </si>
  <si>
    <t>499322086</t>
  </si>
  <si>
    <t>https://podminky.urs.cz/item/CS_URS_2021_02/564831112</t>
  </si>
  <si>
    <t>564851111</t>
  </si>
  <si>
    <t>Podklad ze štěrkodrti ŠD s rozprostřením a zhutněním, po zhutnění tl. 150 mm</t>
  </si>
  <si>
    <t>-1060091190</t>
  </si>
  <si>
    <t>https://podminky.urs.cz/item/CS_URS_2021_02/564851111</t>
  </si>
  <si>
    <t>636</t>
  </si>
  <si>
    <t>"zahrada</t>
  </si>
  <si>
    <t>565145121</t>
  </si>
  <si>
    <t>Asfaltový beton vrstva podkladní ACP 16 (obalované kamenivo střednězrnné - OKS) s rozprostřením a zhutněním v pruhu šířky přes 3 m, po zhutnění tl. 60 mm</t>
  </si>
  <si>
    <t>571358928</t>
  </si>
  <si>
    <t>https://podminky.urs.cz/item/CS_URS_2021_02/565145121</t>
  </si>
  <si>
    <t>573111112</t>
  </si>
  <si>
    <t>Postřik infiltrační PI z asfaltu silničního s posypem kamenivem, v množství 1,00 kg/m2</t>
  </si>
  <si>
    <t>-688832083</t>
  </si>
  <si>
    <t>https://podminky.urs.cz/item/CS_URS_2021_02/573111112</t>
  </si>
  <si>
    <t>573211108</t>
  </si>
  <si>
    <t>Postřik spojovací PS bez posypu kamenivem z asfaltu silničního, v množství 0,40 kg/m2</t>
  </si>
  <si>
    <t>-455144731</t>
  </si>
  <si>
    <t>https://podminky.urs.cz/item/CS_URS_2021_02/573211108</t>
  </si>
  <si>
    <t>577134141</t>
  </si>
  <si>
    <t>Asfaltový beton vrstva obrusná ACO 11 (ABS) s rozprostřením a se zhutněním z modifikovaného asfaltu v pruhu šířky přes 3 m tl. 40 mm</t>
  </si>
  <si>
    <t>1623415495</t>
  </si>
  <si>
    <t>596211111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</si>
  <si>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přes 50 do 100 m2</t>
  </si>
  <si>
    <t>-616616125</t>
  </si>
  <si>
    <t>https://podminky.urs.cz/item/CS_URS_2021_02/596211111</t>
  </si>
  <si>
    <t>80+20</t>
  </si>
  <si>
    <t>592452670</t>
  </si>
  <si>
    <t>dlažba skladebná betonová základní pro nevidomé 20 x 10 x 6 cm barevná</t>
  </si>
  <si>
    <t>-2037473339</t>
  </si>
  <si>
    <t>59245008</t>
  </si>
  <si>
    <t>dlažba tvar obdélník betonová 200x100x60mm barevná</t>
  </si>
  <si>
    <t>1490543029</t>
  </si>
  <si>
    <t>100*1,1-7</t>
  </si>
  <si>
    <t>637121115</t>
  </si>
  <si>
    <t>Okapový chodník z kameniva s udusáním a urovnáním povrchu z kačírku tl. 300 mm</t>
  </si>
  <si>
    <t>-366384027</t>
  </si>
  <si>
    <t>https://podminky.urs.cz/item/CS_URS_2021_02/637121115</t>
  </si>
  <si>
    <t>"dopadové zóny herních prvků zahrada</t>
  </si>
  <si>
    <t>-759827400</t>
  </si>
  <si>
    <t>50*0,3*1,9</t>
  </si>
  <si>
    <t>914111111</t>
  </si>
  <si>
    <t>Montáž svislé dopravní značky základní velikosti do 1 m2 objímkami na sloupky nebo konzoly</t>
  </si>
  <si>
    <t>-858263800</t>
  </si>
  <si>
    <t>https://podminky.urs.cz/item/CS_URS_2021_02/914111111</t>
  </si>
  <si>
    <t>404440040</t>
  </si>
  <si>
    <t>značka dopravní svislá reflexní výstražná AL 3M A1 - A30, P1,P4 700 mm vč. dodatkových tabulek</t>
  </si>
  <si>
    <t>-1868968921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</si>
  <si>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</si>
  <si>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</si>
  <si>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1371041056</t>
  </si>
  <si>
    <t>https://podminky.urs.cz/item/CS_URS_2021_02/916231213</t>
  </si>
  <si>
    <t>30+20</t>
  </si>
  <si>
    <t>59217019</t>
  </si>
  <si>
    <t>obrubník betonový chodníkový 1000x100x200mm</t>
  </si>
  <si>
    <t>-1705973626</t>
  </si>
  <si>
    <t>30*1,1</t>
  </si>
  <si>
    <t>59217001</t>
  </si>
  <si>
    <t>obrubník betonový zahradní 1000x50x250mm</t>
  </si>
  <si>
    <t>305912422</t>
  </si>
  <si>
    <t>20*1,1</t>
  </si>
  <si>
    <t>-467941851</t>
  </si>
  <si>
    <t>59217023</t>
  </si>
  <si>
    <t>obrubník betonový chodníkový 1000x150x250mm</t>
  </si>
  <si>
    <t>-48096056</t>
  </si>
  <si>
    <t>99*1,1</t>
  </si>
  <si>
    <t>916991121</t>
  </si>
  <si>
    <t>Lože pod obrubníky, krajníky nebo obruby z dlažebních kostek z betonu prostého</t>
  </si>
  <si>
    <t>293386119</t>
  </si>
  <si>
    <t>https://podminky.urs.cz/item/CS_URS_2021_02/916991121</t>
  </si>
  <si>
    <t>(50+99)*0,3*0,3/2</t>
  </si>
  <si>
    <t>936104211</t>
  </si>
  <si>
    <t>Montáž odpadkového koše do betonové patky</t>
  </si>
  <si>
    <t>554350780</t>
  </si>
  <si>
    <t>https://podminky.urs.cz/item/CS_URS_2021_02/936104211</t>
  </si>
  <si>
    <t>749101330</t>
  </si>
  <si>
    <t xml:space="preserve">koš odpadkový s popelníkem (litina,ocel),  výška 100,5 cm, průměr 47 cm, obsah 50 l</t>
  </si>
  <si>
    <t>-1143220447</t>
  </si>
  <si>
    <t>936174311V</t>
  </si>
  <si>
    <t>Montáž stojanu na kola pro 1 kolo kotevními šrouby na pevný podklad</t>
  </si>
  <si>
    <t>-588276831</t>
  </si>
  <si>
    <t>749101510V</t>
  </si>
  <si>
    <t xml:space="preserve">stojan na kola typ U na 1 kolo jednostranný, kov  100x100x5 cm</t>
  </si>
  <si>
    <t>501342782</t>
  </si>
  <si>
    <t>998223011</t>
  </si>
  <si>
    <t>Přesun hmot pro pozemní komunikace s krytem dlážděným dopravní vzdálenost do 200 m jakékoliv délky objektu</t>
  </si>
  <si>
    <t>-871275306</t>
  </si>
  <si>
    <t>https://podminky.urs.cz/item/CS_URS_2021_02/998223011</t>
  </si>
  <si>
    <t>997</t>
  </si>
  <si>
    <t>Přesun sutě</t>
  </si>
  <si>
    <t>997013501</t>
  </si>
  <si>
    <t>Odvoz suti a vybouraných hmot na skládku nebo meziskládku se složením, na vzdálenost do 1 km</t>
  </si>
  <si>
    <t>1273191849</t>
  </si>
  <si>
    <t>https://podminky.urs.cz/item/CS_URS_2021_02/997013501</t>
  </si>
  <si>
    <t>997013509</t>
  </si>
  <si>
    <t>Odvoz suti a vybouraných hmot na skládku nebo meziskládku se složením, na vzdálenost Příplatek k ceně za každý další i započatý 1 km přes 1 km</t>
  </si>
  <si>
    <t>-1613664120</t>
  </si>
  <si>
    <t>https://podminky.urs.cz/item/CS_URS_2021_02/997013509</t>
  </si>
  <si>
    <t>644,4*10 'Přepočtené koeficientem množství</t>
  </si>
  <si>
    <t>997013631</t>
  </si>
  <si>
    <t>Poplatek za uložení stavebního odpadu na skládce (skládkovné) směsného stavebního a demoličního zatříděného do Katalogu odpadů pod kódem 17 09 04</t>
  </si>
  <si>
    <t>-759842632</t>
  </si>
  <si>
    <t>https://podminky.urs.cz/item/CS_URS_2021_02/997013631</t>
  </si>
  <si>
    <t>184512113</t>
  </si>
  <si>
    <t>Vyzvednutí dřeviny k přesazení bez balu v rovině nebo na svahu do 1:5 stromů průměru kmene do 0,1 m</t>
  </si>
  <si>
    <t>-2131861266</t>
  </si>
  <si>
    <t>https://podminky.urs.cz/item/CS_URS_2021_02/184512113</t>
  </si>
  <si>
    <t>"přesazení stromů na staveništi - předání objednateli</t>
  </si>
  <si>
    <t>218204002</t>
  </si>
  <si>
    <t>Demontáž stožárů osvětlení parkových ocelových</t>
  </si>
  <si>
    <t>-83141188</t>
  </si>
  <si>
    <t>https://podminky.urs.cz/item/CS_URS_2021_02/218204002</t>
  </si>
  <si>
    <t>962022691</t>
  </si>
  <si>
    <t>Bourání zdiva nadzákladového kamenného na sucho drátokamenných konstrukcí (gabionů) přes 1 m3</t>
  </si>
  <si>
    <t>584522358</t>
  </si>
  <si>
    <t>https://podminky.urs.cz/item/CS_URS_2021_02/962022691</t>
  </si>
  <si>
    <t>11*0,5*1</t>
  </si>
  <si>
    <t>034303000</t>
  </si>
  <si>
    <t>Dopravní značení na staveništi</t>
  </si>
  <si>
    <t>…</t>
  </si>
  <si>
    <t>1532765862</t>
  </si>
  <si>
    <t>https://podminky.urs.cz/item/CS_URS_2021_02/034303000</t>
  </si>
  <si>
    <t>"dopravní značení pro práce na protlacích, napojení na MK"</t>
  </si>
  <si>
    <t>03 - přípojka vody</t>
  </si>
  <si>
    <t>5 - Komunikace</t>
  </si>
  <si>
    <t>8 - Trubní vedení</t>
  </si>
  <si>
    <t>HSV - HSV</t>
  </si>
  <si>
    <t>PSV - PSV</t>
  </si>
  <si>
    <t>118788351</t>
  </si>
  <si>
    <t>10*2</t>
  </si>
  <si>
    <t>106158253</t>
  </si>
  <si>
    <t>899722114</t>
  </si>
  <si>
    <t>Krytí potrubí z plastů výstražnou fólií z PVC šířky 40 cm</t>
  </si>
  <si>
    <t>259888309</t>
  </si>
  <si>
    <t>899911111</t>
  </si>
  <si>
    <t>Osazení ocelových součástí závěsných a úložných pro potrubí na mostech, konstrukcích apod. hmotnosti jednotlivě do 5 kg</t>
  </si>
  <si>
    <t>-606156746</t>
  </si>
  <si>
    <t>https://podminky.urs.cz/item/CS_URS_2021_02/899911111</t>
  </si>
  <si>
    <t>"ocelové prvky pro závěs potrubí</t>
  </si>
  <si>
    <t>22*2</t>
  </si>
  <si>
    <t>42392874</t>
  </si>
  <si>
    <t>konzole 300/200 otvor D 17mm</t>
  </si>
  <si>
    <t>943693354</t>
  </si>
  <si>
    <t>132251103</t>
  </si>
  <si>
    <t>Hloubení nezapažených rýh šířky do 800 mm strojně s urovnáním dna do předepsaného profilu a spádu v hornině třídy těžitelnosti I skupiny 3 přes 50 do 100 m3</t>
  </si>
  <si>
    <t>-1746482031</t>
  </si>
  <si>
    <t>https://podminky.urs.cz/item/CS_URS_2021_02/132251103</t>
  </si>
  <si>
    <t>"vodovodní přípojka"</t>
  </si>
  <si>
    <t>10*1,7*1,2</t>
  </si>
  <si>
    <t>722173108V</t>
  </si>
  <si>
    <t>Potrubí vodovodní plastové montáž elektrotvarovkami</t>
  </si>
  <si>
    <t>808902392</t>
  </si>
  <si>
    <t>28613653</t>
  </si>
  <si>
    <t>trubka vodovodní LDPE (rPE) D 40x3,7mm</t>
  </si>
  <si>
    <t>1437064218</t>
  </si>
  <si>
    <t>28615970</t>
  </si>
  <si>
    <t>elektrospojka SDR11 PE 100 PN16 D 40mm</t>
  </si>
  <si>
    <t>1672706751</t>
  </si>
  <si>
    <t>722173985</t>
  </si>
  <si>
    <t>Spoje rozvodů vody z plastů elektrotvarovkami D přes 32 do 40 mm</t>
  </si>
  <si>
    <t>427365124</t>
  </si>
  <si>
    <t>https://podminky.urs.cz/item/CS_URS_2021_02/722173985</t>
  </si>
  <si>
    <t>28653053</t>
  </si>
  <si>
    <t>elektrokoleno 90° PE 100 D 40mm</t>
  </si>
  <si>
    <t>71733782</t>
  </si>
  <si>
    <t>151101101</t>
  </si>
  <si>
    <t>Zřízení pažení a rozepření stěn rýh pro podzemní vedení příložné pro jakoukoliv mezerovitost, hloubky do 2 m</t>
  </si>
  <si>
    <t>1347373553</t>
  </si>
  <si>
    <t>https://podminky.urs.cz/item/CS_URS_2021_02/151101101</t>
  </si>
  <si>
    <t>10*1,7*2</t>
  </si>
  <si>
    <t>151101111</t>
  </si>
  <si>
    <t>Odstranění pažení a rozepření stěn rýh pro podzemní vedení s uložením materiálu na vzdálenost do 3 m od kraje výkopu příložné, hloubky do 2 m</t>
  </si>
  <si>
    <t>-764186298</t>
  </si>
  <si>
    <t>https://podminky.urs.cz/item/CS_URS_2021_02/151101111</t>
  </si>
  <si>
    <t>34,0</t>
  </si>
  <si>
    <t>-534502226</t>
  </si>
  <si>
    <t>https://podminky.urs.cz/item/CS_URS_2021_02/162251102</t>
  </si>
  <si>
    <t>20,4-1,8</t>
  </si>
  <si>
    <t>-1255108638</t>
  </si>
  <si>
    <t>-295895356</t>
  </si>
  <si>
    <t>5*1,6 "Přepočtené koeficientem množství</t>
  </si>
  <si>
    <t>167151101</t>
  </si>
  <si>
    <t>Nakládání, skládání a překládání neulehlého výkopku nebo sypaniny strojně nakládání, množství do 100 m3, z horniny třídy těžitelnosti I, skupiny 1 až 3</t>
  </si>
  <si>
    <t>1819050762</t>
  </si>
  <si>
    <t>https://podminky.urs.cz/item/CS_URS_2021_02/167151101</t>
  </si>
  <si>
    <t>5*2</t>
  </si>
  <si>
    <t>174151101</t>
  </si>
  <si>
    <t>2101850762</t>
  </si>
  <si>
    <t>https://podminky.urs.cz/item/CS_URS_2021_02/174151101</t>
  </si>
  <si>
    <t>18,6</t>
  </si>
  <si>
    <t>787013648</t>
  </si>
  <si>
    <t>10*0,5*1,0</t>
  </si>
  <si>
    <t>974848629</t>
  </si>
  <si>
    <t>5*1,6</t>
  </si>
  <si>
    <t>1824856441</t>
  </si>
  <si>
    <t>722181252V</t>
  </si>
  <si>
    <t>Ochrana potrubí termoizolačními trubicemi z kaučuku přilepenými v příčných a podélných spojích, tloušťky izolace přes 25 do 30 mm, vnitřního průměru izolace DN přes 22 do 45 mm</t>
  </si>
  <si>
    <t>90228525</t>
  </si>
  <si>
    <t>722182014</t>
  </si>
  <si>
    <t>Podpůrný žlab pro potrubí průměru D 40</t>
  </si>
  <si>
    <t>1540849975</t>
  </si>
  <si>
    <t>https://podminky.urs.cz/item/CS_URS_2021_02/722182014</t>
  </si>
  <si>
    <t>722232048V</t>
  </si>
  <si>
    <t>Kohout kulový přímý D40 - ukončení vodovodu</t>
  </si>
  <si>
    <t>1714854477</t>
  </si>
  <si>
    <t>722262162</t>
  </si>
  <si>
    <t>Vodoměry pro vodu do 40°C přírubové šroubové horizontální DN 20 x 190 mm Qn 2,5</t>
  </si>
  <si>
    <t>-1836805685</t>
  </si>
  <si>
    <t>https://podminky.urs.cz/item/CS_URS_2021_02/722262162</t>
  </si>
  <si>
    <t>722270105</t>
  </si>
  <si>
    <t>Vodoměrové sestavy závitové G 2</t>
  </si>
  <si>
    <t>1774981725</t>
  </si>
  <si>
    <t>488347148</t>
  </si>
  <si>
    <t>2004963074</t>
  </si>
  <si>
    <t>210801311</t>
  </si>
  <si>
    <t>Montáž izolovaných vodičů měděných do 1 kV bez ukončení uložených volně plných nebo laněných s PVC pláštěm, bezhalogenových, ohniodolných (např. CY, CHAH-V) průřezu žíly 1,5 až 16 mm2</t>
  </si>
  <si>
    <t>-328854419</t>
  </si>
  <si>
    <t>https://podminky.urs.cz/item/CS_URS_2021_02/210801311</t>
  </si>
  <si>
    <t>34140842</t>
  </si>
  <si>
    <t>vodič propojovací jádro Cu lanované izolace PVC 450/750V (H07V-R) 1x4mm2</t>
  </si>
  <si>
    <t>-891803595</t>
  </si>
  <si>
    <t>32*1,1</t>
  </si>
  <si>
    <t>04 - dešťová a splašková kanalizace + ČOV</t>
  </si>
  <si>
    <t>9 - Ostatní konstrukce a práce, bourání</t>
  </si>
  <si>
    <t xml:space="preserve">    23-M - Montáže potrubí</t>
  </si>
  <si>
    <t xml:space="preserve">    46-M - Zemní práce při extr.mont.pracích</t>
  </si>
  <si>
    <t>977151911</t>
  </si>
  <si>
    <t>Jádrové vrty diamantovými korunkami do stavebních materiálů (železobetonu, betonu, cihel, obkladů, dlažeb, kamene) Příplatek k cenám za práci ve stísněném prostoru</t>
  </si>
  <si>
    <t>1775636625</t>
  </si>
  <si>
    <t>https://podminky.urs.cz/item/CS_URS_2021_02/977151911</t>
  </si>
  <si>
    <t>457313814</t>
  </si>
  <si>
    <t>Těsnící vrstva z betonu se zvýšenými nároky na prostředí na svazích kanálů, tl. 250 mm</t>
  </si>
  <si>
    <t>-617739081</t>
  </si>
  <si>
    <t>https://podminky.urs.cz/item/CS_URS_2021_02/457313814</t>
  </si>
  <si>
    <t>"utěsnění napojení do zatrubnění</t>
  </si>
  <si>
    <t>131251104</t>
  </si>
  <si>
    <t>Hloubení nezapažených jam a zářezů strojně s urovnáním dna do předepsaného profilu a spádu v hornině třídy těžitelnosti I skupiny 3 přes 100 do 500 m3</t>
  </si>
  <si>
    <t>-744445290</t>
  </si>
  <si>
    <t>https://podminky.urs.cz/item/CS_URS_2021_02/131251104</t>
  </si>
  <si>
    <t>3,5*3,5*3</t>
  </si>
  <si>
    <t>3,5*3,5*3,1</t>
  </si>
  <si>
    <t>4,5*4,5*3,8</t>
  </si>
  <si>
    <t>132254204</t>
  </si>
  <si>
    <t>Hloubení zapažených rýh šířky přes 800 do 2 000 mm strojně s urovnáním dna do předepsaného profilu a spádu v hornině třídy těžitelnosti I skupiny 3 přes 100 do 500 m3</t>
  </si>
  <si>
    <t>1723405894</t>
  </si>
  <si>
    <t>https://podminky.urs.cz/item/CS_URS_2021_02/132254204</t>
  </si>
  <si>
    <t>(13+11+10)*1,5*1,2</t>
  </si>
  <si>
    <t>5*1,5*1,2</t>
  </si>
  <si>
    <t>(13+4)*1,2*2</t>
  </si>
  <si>
    <t>10*1,2*1,5</t>
  </si>
  <si>
    <t>385306550</t>
  </si>
  <si>
    <t>(13+11+10)*1,5*2</t>
  </si>
  <si>
    <t>5*1,5*2</t>
  </si>
  <si>
    <t>(13+4)*2*2</t>
  </si>
  <si>
    <t>10*2*1,5</t>
  </si>
  <si>
    <t>412118888</t>
  </si>
  <si>
    <t>1141128914</t>
  </si>
  <si>
    <t>(151,675+129)*2</t>
  </si>
  <si>
    <t>-1485305850</t>
  </si>
  <si>
    <t>44,075</t>
  </si>
  <si>
    <t>-1686368466</t>
  </si>
  <si>
    <t>1611431356</t>
  </si>
  <si>
    <t>561,35</t>
  </si>
  <si>
    <t>-684702918</t>
  </si>
  <si>
    <t>561,35-44,075</t>
  </si>
  <si>
    <t>1004020811</t>
  </si>
  <si>
    <t>(13+11+10)*0,5*1,2</t>
  </si>
  <si>
    <t>5*0,5*1,2</t>
  </si>
  <si>
    <t>(13+4)*1,2*0,5</t>
  </si>
  <si>
    <t>10*1,2*0,5</t>
  </si>
  <si>
    <t>"podsyp nádrže</t>
  </si>
  <si>
    <t>3,5*3,5*0,1*2+4,5*4,5*0,1</t>
  </si>
  <si>
    <t>-521200927</t>
  </si>
  <si>
    <t>44,075*1,6</t>
  </si>
  <si>
    <t>-905623678</t>
  </si>
  <si>
    <t>(13+11+10)*1,2</t>
  </si>
  <si>
    <t>5*1,2</t>
  </si>
  <si>
    <t>(13+4)*1,2</t>
  </si>
  <si>
    <t>10*1,2</t>
  </si>
  <si>
    <t>11*1,2+56*1,2</t>
  </si>
  <si>
    <t>3,5*3,5*2+4,5*4,5</t>
  </si>
  <si>
    <t>341351311</t>
  </si>
  <si>
    <t>Bednění stěn a příček nosných rovné jednostranné zřízení</t>
  </si>
  <si>
    <t>1154433590</t>
  </si>
  <si>
    <t>https://podminky.urs.cz/item/CS_URS_2021_02/341351311</t>
  </si>
  <si>
    <t>"čov,čs,kj</t>
  </si>
  <si>
    <t>2*4*2+2,5*4*2,5+1,5*1,5*4</t>
  </si>
  <si>
    <t>341351312</t>
  </si>
  <si>
    <t>Bednění stěn a příček nosných rovné jednostranné odstranění</t>
  </si>
  <si>
    <t>-1451230689</t>
  </si>
  <si>
    <t>https://podminky.urs.cz/item/CS_URS_2021_02/341351312</t>
  </si>
  <si>
    <t>382413113</t>
  </si>
  <si>
    <t>Osazení plastové jímky z polypropylenu PP na obetonování objemu 3000 l</t>
  </si>
  <si>
    <t>1480764328</t>
  </si>
  <si>
    <t>https://podminky.urs.cz/item/CS_URS_2021_02/382413113</t>
  </si>
  <si>
    <t>56230012</t>
  </si>
  <si>
    <t>jímka plastová na obetonování 2x1x1,5m objem 3m3</t>
  </si>
  <si>
    <t>1770312260</t>
  </si>
  <si>
    <t>386411211</t>
  </si>
  <si>
    <t>Čistírny odpadních vod (ČOV) z polypropylenu PP komunální počet ekvivalentních obyvatel (EO) 20 - 35</t>
  </si>
  <si>
    <t>1118975113</t>
  </si>
  <si>
    <t>https://podminky.urs.cz/item/CS_URS_2021_02/386411211</t>
  </si>
  <si>
    <t>"dodávka a montáž</t>
  </si>
  <si>
    <t>115201301R</t>
  </si>
  <si>
    <t>Montáž,dodávka a zařízení čerpací stanice včetně potrubí mezi jednotlivými stroji a elektrické instalace v této stanici pro jakýkoliv průměr sběrného potrubí dle PD</t>
  </si>
  <si>
    <t>1584923941</t>
  </si>
  <si>
    <t>452311151</t>
  </si>
  <si>
    <t>Podkladní a zajišťovací konstrukce z betonu prostého v otevřeném výkopu desky pod potrubí, stoky a drobné objekty z betonu tř. C 20/25</t>
  </si>
  <si>
    <t>70476165</t>
  </si>
  <si>
    <t>https://podminky.urs.cz/item/CS_URS_2021_02/452311151</t>
  </si>
  <si>
    <t>"desky pod nádrže"</t>
  </si>
  <si>
    <t>3*3*0,15+2*2*0,15*2</t>
  </si>
  <si>
    <t>"stěny"</t>
  </si>
  <si>
    <t>50*0,25</t>
  </si>
  <si>
    <t>452368113</t>
  </si>
  <si>
    <t>Výztuž podkladních desek, bloků nebo pražců v otevřeném výkopu z betonářské oceli 10 505 (R) nebo BSt 500</t>
  </si>
  <si>
    <t>1373828455</t>
  </si>
  <si>
    <t>https://podminky.urs.cz/item/CS_URS_2021_02/452368113</t>
  </si>
  <si>
    <t>(3*3+2*2*2)*45/6/1000*2</t>
  </si>
  <si>
    <t>871313121</t>
  </si>
  <si>
    <t>Montáž kanalizačního potrubí z plastů z tvrdého PVC těsněných gumovým kroužkem v otevřeném výkopu ve sklonu do 20 % DN 160</t>
  </si>
  <si>
    <t>85861972</t>
  </si>
  <si>
    <t>https://podminky.urs.cz/item/CS_URS_2021_02/871313121</t>
  </si>
  <si>
    <t>(13+11+10)</t>
  </si>
  <si>
    <t>(13+4)</t>
  </si>
  <si>
    <t>28611175</t>
  </si>
  <si>
    <t>trubka kanalizační PVC DN 160x6000mm SN10</t>
  </si>
  <si>
    <t>1248931066</t>
  </si>
  <si>
    <t>66*1,1 "Přepočtené koeficientem množství</t>
  </si>
  <si>
    <t>877315221</t>
  </si>
  <si>
    <t>Montáž tvarovek na kanalizačním potrubí z trub z plastu z tvrdého PVC nebo z polypropylenu v otevřeném výkopu dvouosých DN 160</t>
  </si>
  <si>
    <t>1920594246</t>
  </si>
  <si>
    <t>https://podminky.urs.cz/item/CS_URS_2021_02/877315221</t>
  </si>
  <si>
    <t>28611392</t>
  </si>
  <si>
    <t>odbočka kanalizační PVC s hrdlem 160/160/45°</t>
  </si>
  <si>
    <t>664893524</t>
  </si>
  <si>
    <t>892312121</t>
  </si>
  <si>
    <t>Tlakové zkoušky vzduchem těsnícími vaky ucpávkovými DN 150</t>
  </si>
  <si>
    <t>úsek</t>
  </si>
  <si>
    <t>689888057</t>
  </si>
  <si>
    <t>https://podminky.urs.cz/item/CS_URS_2021_02/892312121</t>
  </si>
  <si>
    <t>892492121</t>
  </si>
  <si>
    <t>Tlakové zkoušky vzduchem těsnícími vaky ucpávkovými DN 1000</t>
  </si>
  <si>
    <t>772207146</t>
  </si>
  <si>
    <t>https://podminky.urs.cz/item/CS_URS_2021_02/892492121</t>
  </si>
  <si>
    <t>"šachty</t>
  </si>
  <si>
    <t>894211111R</t>
  </si>
  <si>
    <t>Šachty kanalizační z prostého betonu výšky vstupu do 2,50 m kruhové s obložením dna betonem tř. C 25/30, na potrubí DN 160 s poklopem a rámem</t>
  </si>
  <si>
    <t>1557257195</t>
  </si>
  <si>
    <t>894412411</t>
  </si>
  <si>
    <t>Osazení betonových nebo železobetonových dílců pro šachty skruží přechodových</t>
  </si>
  <si>
    <t>-1796118719</t>
  </si>
  <si>
    <t>https://podminky.urs.cz/item/CS_URS_2021_02/894412411</t>
  </si>
  <si>
    <t>59224168</t>
  </si>
  <si>
    <t>skruž betonová přechodová 62,5/100x60x12cm, stupadla poplastovaná kapsová</t>
  </si>
  <si>
    <t>-565198344</t>
  </si>
  <si>
    <t>894811143</t>
  </si>
  <si>
    <t>Revizní šachta z tvrdého PVC v otevřeném výkopu typ přímý (DN šachty/DN trubního vedení) DN 400/160, odolnost vnějšímu tlaku 40 t, hloubka od 1360 do 1730 mm</t>
  </si>
  <si>
    <t>-281875011</t>
  </si>
  <si>
    <t>https://podminky.urs.cz/item/CS_URS_2021_02/894811143</t>
  </si>
  <si>
    <t>894812063</t>
  </si>
  <si>
    <t>Revizní a čistící šachta z polypropylenu PP pro hladké trouby DN 400 poklop litinový (pro třídu zatížení) plný do teleskopické trubky (D400)</t>
  </si>
  <si>
    <t>-1701607198</t>
  </si>
  <si>
    <t>https://podminky.urs.cz/item/CS_URS_2021_02/894812063</t>
  </si>
  <si>
    <t>899304111</t>
  </si>
  <si>
    <t>Osazení poklopů železobetonových včetně rámů jakékoliv hmotnosti</t>
  </si>
  <si>
    <t>-184219531</t>
  </si>
  <si>
    <t>https://podminky.urs.cz/item/CS_URS_2021_02/899304111</t>
  </si>
  <si>
    <t>59224660</t>
  </si>
  <si>
    <t>poklop šachtový betonová výplň+litina 785(610)x16mm D400 bez odvětrání</t>
  </si>
  <si>
    <t>826343937</t>
  </si>
  <si>
    <t>913733348</t>
  </si>
  <si>
    <t>https://podminky.urs.cz/item/CS_URS_2021_02/899722114</t>
  </si>
  <si>
    <t>977151127</t>
  </si>
  <si>
    <t>Jádrové vrty diamantovými korunkami do stavebních materiálů (železobetonu, betonu, cihel, obkladů, dlažeb, kamene) průměru přes 225 do 250 mm</t>
  </si>
  <si>
    <t>5026286</t>
  </si>
  <si>
    <t>https://podminky.urs.cz/item/CS_URS_2021_02/977151127</t>
  </si>
  <si>
    <t>"vyústění do zatrubnění</t>
  </si>
  <si>
    <t>0,5</t>
  </si>
  <si>
    <t>-1295703817</t>
  </si>
  <si>
    <t>4*1*4</t>
  </si>
  <si>
    <t>-649063406</t>
  </si>
  <si>
    <t>16*0,00035 "Přepočtené koeficientem množství</t>
  </si>
  <si>
    <t>563639462</t>
  </si>
  <si>
    <t>pás asfaltový natavitelný modifikovaný SBS tl 4,0mm s vložkou ze skleněné tkaniny a spalitelnou PE fólií nebo jemnozrnný minerálním posypem na horním povrchu</t>
  </si>
  <si>
    <t>155843037</t>
  </si>
  <si>
    <t>16*1,2 "Přepočtené koeficientem množství</t>
  </si>
  <si>
    <t>721263123</t>
  </si>
  <si>
    <t>Zpětné klapky z polypropylenu (PP) s automatickým a nouzovým uzávěrem DN 160</t>
  </si>
  <si>
    <t>1762255290</t>
  </si>
  <si>
    <t>https://podminky.urs.cz/item/CS_URS_2021_02/721263123</t>
  </si>
  <si>
    <t>23-M</t>
  </si>
  <si>
    <t>Montáže potrubí</t>
  </si>
  <si>
    <t>359901211</t>
  </si>
  <si>
    <t>Monitoring stok (kamerový systém) jakékoli výšky nová kanalizace</t>
  </si>
  <si>
    <t>-1300548575</t>
  </si>
  <si>
    <t>https://podminky.urs.cz/item/CS_URS_2021_02/359901211</t>
  </si>
  <si>
    <t>871224201</t>
  </si>
  <si>
    <t>Montáž kanalizačního potrubí z plastů z polyetylenu PE 100 svařovaných na tupo v otevřeném výkopu ve sklonu do 20 % SDR 11/PN16 D 63 x 5,8 mm</t>
  </si>
  <si>
    <t>-805421604</t>
  </si>
  <si>
    <t>https://podminky.urs.cz/item/CS_URS_2021_02/871224201</t>
  </si>
  <si>
    <t>28613382</t>
  </si>
  <si>
    <t>potrubí kanalizační tlakové PE100 SDR11 návin se signalizační vrstvou 63x5,8mm</t>
  </si>
  <si>
    <t>-432269801</t>
  </si>
  <si>
    <t>39*1,015 "Přepočtené koeficientem množství</t>
  </si>
  <si>
    <t>46-M</t>
  </si>
  <si>
    <t>Zemní práce při extr.mont.pracích</t>
  </si>
  <si>
    <t>460400071</t>
  </si>
  <si>
    <t>Pažení výkopů pažení příložné plné jam, hloubky do 4 m</t>
  </si>
  <si>
    <t>-1768536323</t>
  </si>
  <si>
    <t>3,5*4*3,1+4,5*4*3,7+3*3,5*4</t>
  </si>
  <si>
    <t>460400171</t>
  </si>
  <si>
    <t>Pažení výkopů odstranění pažení příložného plného jam, hloubky do 4 m</t>
  </si>
  <si>
    <t>-90985263</t>
  </si>
  <si>
    <t>https://podminky.urs.cz/item/CS_URS_2021_02/460400171</t>
  </si>
  <si>
    <t>05 - Bourací práce</t>
  </si>
  <si>
    <t>002V</t>
  </si>
  <si>
    <t>Demontáž zařizovacích předmětů</t>
  </si>
  <si>
    <t>1007067693</t>
  </si>
  <si>
    <t>851964571</t>
  </si>
  <si>
    <t>"žumpa</t>
  </si>
  <si>
    <t>3,5*4*5,2</t>
  </si>
  <si>
    <t>711131811</t>
  </si>
  <si>
    <t>Odstranění izolace proti zemní vlhkosti na ploše vodorovné V</t>
  </si>
  <si>
    <t>1926572409</t>
  </si>
  <si>
    <t>https://podminky.urs.cz/item/CS_URS_2021_02/711131811</t>
  </si>
  <si>
    <t>24*5,5</t>
  </si>
  <si>
    <t>713140823</t>
  </si>
  <si>
    <t>Odstranění tepelné izolace střech plochých z rohoží, pásů, dílců, desek, bloků nadstřešních izolací volně položených z polystyrenu suchého, tloušťka izolace přes 100 mm</t>
  </si>
  <si>
    <t>1714880031</t>
  </si>
  <si>
    <t>https://podminky.urs.cz/item/CS_URS_2021_02/713140823</t>
  </si>
  <si>
    <t>714110801</t>
  </si>
  <si>
    <t>Demontáž akustických obkladů z panelů dřevěných</t>
  </si>
  <si>
    <t>945362824</t>
  </si>
  <si>
    <t>https://podminky.urs.cz/item/CS_URS_2021_02/714110801</t>
  </si>
  <si>
    <t>24*2,55+5,4*2,55*4</t>
  </si>
  <si>
    <t>721140802</t>
  </si>
  <si>
    <t>Demontáž potrubí z litinových trub odpadních nebo dešťových do DN 100</t>
  </si>
  <si>
    <t>97764912</t>
  </si>
  <si>
    <t>https://podminky.urs.cz/item/CS_URS_2021_02/721140802</t>
  </si>
  <si>
    <t>4*4</t>
  </si>
  <si>
    <t>751510870</t>
  </si>
  <si>
    <t>Demontáž vzduchotechnického potrubí plechového do suti kruhového, spirálně vinutého bez příruby, průměru do 200 mm</t>
  </si>
  <si>
    <t>1785212185</t>
  </si>
  <si>
    <t>https://podminky.urs.cz/item/CS_URS_2021_02/751510870</t>
  </si>
  <si>
    <t>762711820</t>
  </si>
  <si>
    <t>Demontáž prostorových vázaných konstrukcí z řeziva hraněného nebo polohraněného průřezové plochy přes 120 do 224 cm2</t>
  </si>
  <si>
    <t>-1092110637</t>
  </si>
  <si>
    <t>24*(7+7,5+1+1+0,5+0,75+1*4)</t>
  </si>
  <si>
    <t>763135811</t>
  </si>
  <si>
    <t>Demontáž podhledu sádrokartonového kazetového na zavěšeném na roštu viditelném</t>
  </si>
  <si>
    <t>1316485612</t>
  </si>
  <si>
    <t>https://podminky.urs.cz/item/CS_URS_2021_02/763135811</t>
  </si>
  <si>
    <t>5,4*3,5</t>
  </si>
  <si>
    <t>763231821</t>
  </si>
  <si>
    <t>Demontáž podhledu ze sádrovláknitých desek s nosnou konstrukcí z ocelových profilů, opláštění jednoduché</t>
  </si>
  <si>
    <t>741756576</t>
  </si>
  <si>
    <t>https://podminky.urs.cz/item/CS_URS_2021_02/763231821</t>
  </si>
  <si>
    <t>20*5,4</t>
  </si>
  <si>
    <t>766691914</t>
  </si>
  <si>
    <t>Ostatní práce vyvěšení nebo zavěšení křídel s případným uložením a opětovným zavěšením po provedení stavebních změn dřevěných dveřních, plochy do 2 m2</t>
  </si>
  <si>
    <t>-19252149</t>
  </si>
  <si>
    <t>https://podminky.urs.cz/item/CS_URS_2021_02/766691914</t>
  </si>
  <si>
    <t>767582800V</t>
  </si>
  <si>
    <t>Demontáž podhledů roštů</t>
  </si>
  <si>
    <t>-439633694</t>
  </si>
  <si>
    <t>23,5*5,4</t>
  </si>
  <si>
    <t>943211111</t>
  </si>
  <si>
    <t>Montáž lešení prostorového rámového lehkého pracovního s podlahami s provozním zatížením tř. 3 do 200 kg/m2, výšky do 10 m</t>
  </si>
  <si>
    <t>1969745996</t>
  </si>
  <si>
    <t>https://podminky.urs.cz/item/CS_URS_2021_02/943211111</t>
  </si>
  <si>
    <t>2,4*23,5*2,5</t>
  </si>
  <si>
    <t>943311811</t>
  </si>
  <si>
    <t>Demontáž lešení prostorového modulového lehkého pracovního bez podlah s provozním zatížením tř. 3 do 200 kg/m2, výšky do 10 m</t>
  </si>
  <si>
    <t>538300806</t>
  </si>
  <si>
    <t>https://podminky.urs.cz/item/CS_URS_2021_02/943311811</t>
  </si>
  <si>
    <t>-5639454</t>
  </si>
  <si>
    <t>2*(23,5+5,4)*2</t>
  </si>
  <si>
    <t>-1406927728</t>
  </si>
  <si>
    <t>961055111</t>
  </si>
  <si>
    <t>Bourání základů z betonu železového</t>
  </si>
  <si>
    <t>-2032319132</t>
  </si>
  <si>
    <t>3,5*2*(4+5,2)*0,15+0,15*4*5,2</t>
  </si>
  <si>
    <t>962031132</t>
  </si>
  <si>
    <t>Bourání příček z cihel, tvárnic nebo příčkovek z cihel pálených, plných nebo dutých na maltu vápennou nebo vápenocementovou, tl. do 100 mm</t>
  </si>
  <si>
    <t>-388754835</t>
  </si>
  <si>
    <t>https://podminky.urs.cz/item/CS_URS_2021_02/962031132</t>
  </si>
  <si>
    <t>2,55*(2*3+1,5+2+1,25*2)</t>
  </si>
  <si>
    <t>962032241</t>
  </si>
  <si>
    <t>Bourání zdiva nadzákladového z cihel nebo tvárnic z cihel pálených nebo vápenopískových, na maltu cementovou, objemu přes 1 m3</t>
  </si>
  <si>
    <t>-1620963785</t>
  </si>
  <si>
    <t>https://podminky.urs.cz/item/CS_URS_2021_02/962032241</t>
  </si>
  <si>
    <t>3*2*(5,4*2+23,9)*0,3</t>
  </si>
  <si>
    <t>962032641</t>
  </si>
  <si>
    <t>Bourání zdiva nadzákladového z cihel nebo tvárnic komínového z cihel pálených, šamotových nebo vápenopískových nad střechou na maltu cementovou</t>
  </si>
  <si>
    <t>2042022929</t>
  </si>
  <si>
    <t>1*4*0,5*2</t>
  </si>
  <si>
    <t>963012520</t>
  </si>
  <si>
    <t>Bourání stropů z desek nebo panelů železobetonových prefabrikovaných s dutinami z panelů, š. přes 300 mm tl. přes 140 mm</t>
  </si>
  <si>
    <t>-1253705827</t>
  </si>
  <si>
    <t>https://podminky.urs.cz/item/CS_URS_2021_02/963012520</t>
  </si>
  <si>
    <t>3,5*5,4</t>
  </si>
  <si>
    <t>963051113</t>
  </si>
  <si>
    <t>Bourání železobetonových stropů deskových, tl. přes 80 mm</t>
  </si>
  <si>
    <t>1442130481</t>
  </si>
  <si>
    <t>(4*5,2)*0,15</t>
  </si>
  <si>
    <t>965042141</t>
  </si>
  <si>
    <t>Bourání mazanin betonových nebo z litého asfaltu tl. do 100 mm, plochy přes 4 m2</t>
  </si>
  <si>
    <t>-2072230325</t>
  </si>
  <si>
    <t>https://podminky.urs.cz/item/CS_URS_2021_02/965042141</t>
  </si>
  <si>
    <t>24*5,4*0,1</t>
  </si>
  <si>
    <t>965049111</t>
  </si>
  <si>
    <t>Bourání mazanin Příplatek k cenám za bourání mazanin betonových se svařovanou sítí, tl. do 100 mm</t>
  </si>
  <si>
    <t>-1904817633</t>
  </si>
  <si>
    <t>https://podminky.urs.cz/item/CS_URS_2021_02/965049111</t>
  </si>
  <si>
    <t>965082941</t>
  </si>
  <si>
    <t>Odstranění násypu pod podlahami nebo ochranného násypu na střechách tl. přes 200 mm jakékoliv plochy</t>
  </si>
  <si>
    <t>-1612352186</t>
  </si>
  <si>
    <t>https://podminky.urs.cz/item/CS_URS_2021_02/965082941</t>
  </si>
  <si>
    <t>965081213</t>
  </si>
  <si>
    <t>Bourání podlah z dlaždic bez podkladního lože nebo mazaniny, s jakoukoliv výplní spár keramických nebo xylolitových tl. do 10 mm, plochy přes 1 m2</t>
  </si>
  <si>
    <t>-815925918</t>
  </si>
  <si>
    <t>https://podminky.urs.cz/item/CS_URS_2021_02/965081213</t>
  </si>
  <si>
    <t>966071111</t>
  </si>
  <si>
    <t>Demontáž ocelových konstrukcí profilů hmotnosti do 13 kg/m, hmotnosti konstrukce do 5 t</t>
  </si>
  <si>
    <t>-933815962</t>
  </si>
  <si>
    <t>https://podminky.urs.cz/item/CS_URS_2021_02/966071111</t>
  </si>
  <si>
    <t>"stávající madla, konstrukce interiéru"</t>
  </si>
  <si>
    <t>5*0,05</t>
  </si>
  <si>
    <t>968062355</t>
  </si>
  <si>
    <t>Vybourání dřevěných rámů oken s křídly, dveřních zárubní, vrat, stěn, ostění nebo obkladů rámů oken s křídly dvojitých, plochy do 2 m2</t>
  </si>
  <si>
    <t>103386881</t>
  </si>
  <si>
    <t>1,4*1,2*5+0,8*0,6*4</t>
  </si>
  <si>
    <t>978012191</t>
  </si>
  <si>
    <t>Otlučení vápenných nebo vápenocementových omítek vnitřních ploch stropů rákosovaných, v rozsahu přes 50 do 100 %</t>
  </si>
  <si>
    <t>2135759034</t>
  </si>
  <si>
    <t>https://podminky.urs.cz/item/CS_URS_2021_02/978012191</t>
  </si>
  <si>
    <t>978021191</t>
  </si>
  <si>
    <t>Otlučení cementových vnitřních ploch stěn, v rozsahu do 100 %</t>
  </si>
  <si>
    <t>663874482</t>
  </si>
  <si>
    <t>https://podminky.urs.cz/item/CS_URS_2021_02/978021191</t>
  </si>
  <si>
    <t>30,6*2+2,6*(24+5,4*2)*2</t>
  </si>
  <si>
    <t>978036191</t>
  </si>
  <si>
    <t>Otlučení cementových omítek vnějších ploch s vyškrabáním spar zdiva a s očištěním povrchu, v rozsahu přes 80 do 100 %</t>
  </si>
  <si>
    <t>-151706754</t>
  </si>
  <si>
    <t>3*2*(24+5,4)</t>
  </si>
  <si>
    <t>978059541</t>
  </si>
  <si>
    <t>Odsekání obkladů stěn včetně otlučení podkladní omítky až na zdivo z obkládaček vnitřních, z jakýchkoliv materiálů, plochy přes 1 m2</t>
  </si>
  <si>
    <t>-1442522245</t>
  </si>
  <si>
    <t>https://podminky.urs.cz/item/CS_URS_2021_02/978059541</t>
  </si>
  <si>
    <t>2*2*(3*2+1,5+1,25*4)+2*(5,4+3,5)</t>
  </si>
  <si>
    <t>R001</t>
  </si>
  <si>
    <t>Demontáže elektro, ZTI, UT rozvodů</t>
  </si>
  <si>
    <t>1918822283</t>
  </si>
  <si>
    <t>5*(5+10+44+2)*2</t>
  </si>
  <si>
    <t>R002</t>
  </si>
  <si>
    <t>Ostatní drobné bourací práce</t>
  </si>
  <si>
    <t>2106066769</t>
  </si>
  <si>
    <t>1*4*30</t>
  </si>
  <si>
    <t>998011002</t>
  </si>
  <si>
    <t>Přesun hmot pro budovy zděné v do 12 m</t>
  </si>
  <si>
    <t>-1875638579</t>
  </si>
  <si>
    <t>997013111</t>
  </si>
  <si>
    <t>Vnitrostaveništní doprava suti a vybouraných hmot vodorovně do 50 m svisle s použitím mechanizace pro budovy a haly výšky do 6 m</t>
  </si>
  <si>
    <t>688685685</t>
  </si>
  <si>
    <t>49594696</t>
  </si>
  <si>
    <t>1896512901</t>
  </si>
  <si>
    <t>297,389*10 'Přepočtené koeficientem množství</t>
  </si>
  <si>
    <t>2056742998</t>
  </si>
  <si>
    <t>712400831</t>
  </si>
  <si>
    <t>Odstranění ze střech šikmých přes 10° do 30° krytiny povlakové jednovrstvé</t>
  </si>
  <si>
    <t>-1136112841</t>
  </si>
  <si>
    <t>7,5*24</t>
  </si>
  <si>
    <t>762811811</t>
  </si>
  <si>
    <t>Demontáž záklopů stropů vrchních a zapuštěných z hrubých prken, tl. do 32 mm</t>
  </si>
  <si>
    <t>-538836794</t>
  </si>
  <si>
    <t>762841811</t>
  </si>
  <si>
    <t>Demontáž podbíjení obkladů stropů a střech sklonu do 60° z hrubých prken tl. do 35 mm bez omítky</t>
  </si>
  <si>
    <t>28316746</t>
  </si>
  <si>
    <t>2,5*24</t>
  </si>
  <si>
    <t>764001821</t>
  </si>
  <si>
    <t>Demontáž klempířských konstrukcí krytiny ze svitků nebo tabulí do suti</t>
  </si>
  <si>
    <t>1145148360</t>
  </si>
  <si>
    <t>764002812</t>
  </si>
  <si>
    <t>Demontáž klempířských konstrukcí okapového plechu do suti, v krytině skládané</t>
  </si>
  <si>
    <t>-230158688</t>
  </si>
  <si>
    <t>764002841</t>
  </si>
  <si>
    <t>Demontáž klempířských konstrukcí oplechování horních ploch zdí a nadezdívek do suti</t>
  </si>
  <si>
    <t>1109245572</t>
  </si>
  <si>
    <t>3,5*2</t>
  </si>
  <si>
    <t>764002851</t>
  </si>
  <si>
    <t>Demontáž klempířských konstrukcí oplechování parapetů do suti</t>
  </si>
  <si>
    <t>976996103</t>
  </si>
  <si>
    <t>1,4*5+0,6*4</t>
  </si>
  <si>
    <t>764004801</t>
  </si>
  <si>
    <t>Demontáž klempířských konstrukcí žlabu podokapního do suti</t>
  </si>
  <si>
    <t>1162551327</t>
  </si>
  <si>
    <t>764004861</t>
  </si>
  <si>
    <t>Demontáž klempířských konstrukcí svodu do suti</t>
  </si>
  <si>
    <t>961656985</t>
  </si>
  <si>
    <t>4*3</t>
  </si>
  <si>
    <t>SEZNAM FIGUR</t>
  </si>
  <si>
    <t>Výměra</t>
  </si>
  <si>
    <t xml:space="preserve"> 01</t>
  </si>
  <si>
    <t>zd380_2</t>
  </si>
  <si>
    <t>zdivo 380 obvod</t>
  </si>
  <si>
    <t xml:space="preserve"> 01 ZTI</t>
  </si>
  <si>
    <t>ornice</t>
  </si>
  <si>
    <t>vykop_p1</t>
  </si>
  <si>
    <t>vykop_p2</t>
  </si>
  <si>
    <t>výkop pasy šířky do 2 m</t>
  </si>
  <si>
    <t xml:space="preserve"> 02</t>
  </si>
  <si>
    <t xml:space="preserve"> 03</t>
  </si>
  <si>
    <t>vodovod</t>
  </si>
  <si>
    <t xml:space="preserve"> 04</t>
  </si>
  <si>
    <t>kan1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</si>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</sst>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8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9" fillId="0" borderId="17" xfId="0" applyFont="1" applyBorder="1" applyAlignment="1">
      <alignment horizontal="left" vertical="center" wrapText="1"/>
    </xf>
    <xf numFmtId="0" fontId="39" fillId="0" borderId="23" xfId="0" applyFont="1" applyBorder="1" applyAlignment="1">
      <alignment horizontal="left" vertical="center" wrapText="1"/>
    </xf>
    <xf numFmtId="0" fontId="39" fillId="0" borderId="23" xfId="0" applyFont="1" applyBorder="1" applyAlignment="1">
      <alignment horizontal="left" vertical="center"/>
    </xf>
    <xf numFmtId="167" fontId="39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theme" Target="theme/theme1.xml" /><Relationship Id="rId13" Type="http://schemas.openxmlformats.org/officeDocument/2006/relationships/calcChain" Target="calcChain.xml" /><Relationship Id="rId1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21151105" TargetMode="External" /><Relationship Id="rId2" Type="http://schemas.openxmlformats.org/officeDocument/2006/relationships/hyperlink" Target="https://podminky.urs.cz/item/CS_URS_2021_02/132251255" TargetMode="External" /><Relationship Id="rId3" Type="http://schemas.openxmlformats.org/officeDocument/2006/relationships/hyperlink" Target="https://podminky.urs.cz/item/CS_URS_2021_02/171151103" TargetMode="External" /><Relationship Id="rId4" Type="http://schemas.openxmlformats.org/officeDocument/2006/relationships/hyperlink" Target="https://podminky.urs.cz/item/CS_URS_2021_02/174101101" TargetMode="External" /><Relationship Id="rId5" Type="http://schemas.openxmlformats.org/officeDocument/2006/relationships/hyperlink" Target="https://podminky.urs.cz/item/CS_URS_2021_02/167151111" TargetMode="External" /><Relationship Id="rId6" Type="http://schemas.openxmlformats.org/officeDocument/2006/relationships/hyperlink" Target="https://podminky.urs.cz/item/CS_URS_2021_02/162751117" TargetMode="External" /><Relationship Id="rId7" Type="http://schemas.openxmlformats.org/officeDocument/2006/relationships/hyperlink" Target="https://podminky.urs.cz/item/CS_URS_2021_02/171201231" TargetMode="External" /><Relationship Id="rId8" Type="http://schemas.openxmlformats.org/officeDocument/2006/relationships/hyperlink" Target="https://podminky.urs.cz/item/CS_URS_2021_02/181102302" TargetMode="External" /><Relationship Id="rId9" Type="http://schemas.openxmlformats.org/officeDocument/2006/relationships/hyperlink" Target="https://podminky.urs.cz/item/CS_URS_2021_02/213141111" TargetMode="External" /><Relationship Id="rId10" Type="http://schemas.openxmlformats.org/officeDocument/2006/relationships/hyperlink" Target="https://podminky.urs.cz/item/CS_URS_2021_02/271532213" TargetMode="External" /><Relationship Id="rId11" Type="http://schemas.openxmlformats.org/officeDocument/2006/relationships/hyperlink" Target="https://podminky.urs.cz/item/CS_URS_2021_02/273313611" TargetMode="External" /><Relationship Id="rId12" Type="http://schemas.openxmlformats.org/officeDocument/2006/relationships/hyperlink" Target="https://podminky.urs.cz/item/CS_URS_2021_02/273313611" TargetMode="External" /><Relationship Id="rId13" Type="http://schemas.openxmlformats.org/officeDocument/2006/relationships/hyperlink" Target="https://podminky.urs.cz/item/CS_URS_2021_02/273351121" TargetMode="External" /><Relationship Id="rId14" Type="http://schemas.openxmlformats.org/officeDocument/2006/relationships/hyperlink" Target="https://podminky.urs.cz/item/CS_URS_2021_02/273351122" TargetMode="External" /><Relationship Id="rId15" Type="http://schemas.openxmlformats.org/officeDocument/2006/relationships/hyperlink" Target="https://podminky.urs.cz/item/CS_URS_2021_02/273362021" TargetMode="External" /><Relationship Id="rId16" Type="http://schemas.openxmlformats.org/officeDocument/2006/relationships/hyperlink" Target="https://podminky.urs.cz/item/CS_URS_2021_02/274351121" TargetMode="External" /><Relationship Id="rId17" Type="http://schemas.openxmlformats.org/officeDocument/2006/relationships/hyperlink" Target="https://podminky.urs.cz/item/CS_URS_2021_02/274351122" TargetMode="External" /><Relationship Id="rId18" Type="http://schemas.openxmlformats.org/officeDocument/2006/relationships/hyperlink" Target="https://podminky.urs.cz/item/CS_URS_2021_02/279361821" TargetMode="External" /><Relationship Id="rId19" Type="http://schemas.openxmlformats.org/officeDocument/2006/relationships/hyperlink" Target="https://podminky.urs.cz/item/CS_URS_2021_02/311272211" TargetMode="External" /><Relationship Id="rId20" Type="http://schemas.openxmlformats.org/officeDocument/2006/relationships/hyperlink" Target="https://podminky.urs.cz/item/CS_URS_2021_02/317142422" TargetMode="External" /><Relationship Id="rId21" Type="http://schemas.openxmlformats.org/officeDocument/2006/relationships/hyperlink" Target="https://podminky.urs.cz/item/CS_URS_2021_02/317142432" TargetMode="External" /><Relationship Id="rId22" Type="http://schemas.openxmlformats.org/officeDocument/2006/relationships/hyperlink" Target="https://podminky.urs.cz/item/CS_URS_2021_02/317361821" TargetMode="External" /><Relationship Id="rId23" Type="http://schemas.openxmlformats.org/officeDocument/2006/relationships/hyperlink" Target="https://podminky.urs.cz/item/CS_URS_2021_02/342272235" TargetMode="External" /><Relationship Id="rId24" Type="http://schemas.openxmlformats.org/officeDocument/2006/relationships/hyperlink" Target="https://podminky.urs.cz/item/CS_URS_2021_02/342291121" TargetMode="External" /><Relationship Id="rId25" Type="http://schemas.openxmlformats.org/officeDocument/2006/relationships/hyperlink" Target="https://podminky.urs.cz/item/CS_URS_2021_02/612231003" TargetMode="External" /><Relationship Id="rId26" Type="http://schemas.openxmlformats.org/officeDocument/2006/relationships/hyperlink" Target="https://podminky.urs.cz/item/CS_URS_2021_02/411321515" TargetMode="External" /><Relationship Id="rId27" Type="http://schemas.openxmlformats.org/officeDocument/2006/relationships/hyperlink" Target="https://podminky.urs.cz/item/CS_URS_2021_02/411351011" TargetMode="External" /><Relationship Id="rId28" Type="http://schemas.openxmlformats.org/officeDocument/2006/relationships/hyperlink" Target="https://podminky.urs.cz/item/CS_URS_2021_02/411351012" TargetMode="External" /><Relationship Id="rId29" Type="http://schemas.openxmlformats.org/officeDocument/2006/relationships/hyperlink" Target="https://podminky.urs.cz/item/CS_URS_2021_02/411354313" TargetMode="External" /><Relationship Id="rId30" Type="http://schemas.openxmlformats.org/officeDocument/2006/relationships/hyperlink" Target="https://podminky.urs.cz/item/CS_URS_2021_02/411354314" TargetMode="External" /><Relationship Id="rId31" Type="http://schemas.openxmlformats.org/officeDocument/2006/relationships/hyperlink" Target="https://podminky.urs.cz/item/CS_URS_2021_02/411361821" TargetMode="External" /><Relationship Id="rId32" Type="http://schemas.openxmlformats.org/officeDocument/2006/relationships/hyperlink" Target="https://podminky.urs.cz/item/CS_URS_2021_02/417321414" TargetMode="External" /><Relationship Id="rId33" Type="http://schemas.openxmlformats.org/officeDocument/2006/relationships/hyperlink" Target="https://podminky.urs.cz/item/CS_URS_2021_02/417351115" TargetMode="External" /><Relationship Id="rId34" Type="http://schemas.openxmlformats.org/officeDocument/2006/relationships/hyperlink" Target="https://podminky.urs.cz/item/CS_URS_2021_02/417351116" TargetMode="External" /><Relationship Id="rId35" Type="http://schemas.openxmlformats.org/officeDocument/2006/relationships/hyperlink" Target="https://podminky.urs.cz/item/CS_URS_2021_02/417361821" TargetMode="External" /><Relationship Id="rId36" Type="http://schemas.openxmlformats.org/officeDocument/2006/relationships/hyperlink" Target="https://podminky.urs.cz/item/CS_URS_2021_02/430321515" TargetMode="External" /><Relationship Id="rId37" Type="http://schemas.openxmlformats.org/officeDocument/2006/relationships/hyperlink" Target="https://podminky.urs.cz/item/CS_URS_2021_02/430361821" TargetMode="External" /><Relationship Id="rId38" Type="http://schemas.openxmlformats.org/officeDocument/2006/relationships/hyperlink" Target="https://podminky.urs.cz/item/CS_URS_2021_02/431351121" TargetMode="External" /><Relationship Id="rId39" Type="http://schemas.openxmlformats.org/officeDocument/2006/relationships/hyperlink" Target="https://podminky.urs.cz/item/CS_URS_2021_02/431351122" TargetMode="External" /><Relationship Id="rId40" Type="http://schemas.openxmlformats.org/officeDocument/2006/relationships/hyperlink" Target="https://podminky.urs.cz/item/CS_URS_2021_02/612131101" TargetMode="External" /><Relationship Id="rId41" Type="http://schemas.openxmlformats.org/officeDocument/2006/relationships/hyperlink" Target="https://podminky.urs.cz/item/CS_URS_2021_02/612142001" TargetMode="External" /><Relationship Id="rId42" Type="http://schemas.openxmlformats.org/officeDocument/2006/relationships/hyperlink" Target="https://podminky.urs.cz/item/CS_URS_2021_02/612311131" TargetMode="External" /><Relationship Id="rId43" Type="http://schemas.openxmlformats.org/officeDocument/2006/relationships/hyperlink" Target="https://podminky.urs.cz/item/CS_URS_2021_02/619995001" TargetMode="External" /><Relationship Id="rId44" Type="http://schemas.openxmlformats.org/officeDocument/2006/relationships/hyperlink" Target="https://podminky.urs.cz/item/CS_URS_2021_02/622142001" TargetMode="External" /><Relationship Id="rId45" Type="http://schemas.openxmlformats.org/officeDocument/2006/relationships/hyperlink" Target="https://podminky.urs.cz/item/CS_URS_2021_02/622143001" TargetMode="External" /><Relationship Id="rId46" Type="http://schemas.openxmlformats.org/officeDocument/2006/relationships/hyperlink" Target="https://podminky.urs.cz/item/CS_URS_2021_02/622143003" TargetMode="External" /><Relationship Id="rId47" Type="http://schemas.openxmlformats.org/officeDocument/2006/relationships/hyperlink" Target="https://podminky.urs.cz/item/CS_URS_2021_02/622143003" TargetMode="External" /><Relationship Id="rId48" Type="http://schemas.openxmlformats.org/officeDocument/2006/relationships/hyperlink" Target="https://podminky.urs.cz/item/CS_URS_2021_02/622143004" TargetMode="External" /><Relationship Id="rId49" Type="http://schemas.openxmlformats.org/officeDocument/2006/relationships/hyperlink" Target="https://podminky.urs.cz/item/CS_URS_2021_02/629991011" TargetMode="External" /><Relationship Id="rId50" Type="http://schemas.openxmlformats.org/officeDocument/2006/relationships/hyperlink" Target="https://podminky.urs.cz/item/CS_URS_2021_02/632481213" TargetMode="External" /><Relationship Id="rId51" Type="http://schemas.openxmlformats.org/officeDocument/2006/relationships/hyperlink" Target="https://podminky.urs.cz/item/CS_URS_2021_02/895270001" TargetMode="External" /><Relationship Id="rId52" Type="http://schemas.openxmlformats.org/officeDocument/2006/relationships/hyperlink" Target="https://podminky.urs.cz/item/CS_URS_2021_02/895270021" TargetMode="External" /><Relationship Id="rId53" Type="http://schemas.openxmlformats.org/officeDocument/2006/relationships/hyperlink" Target="https://podminky.urs.cz/item/CS_URS_2021_02/895270051" TargetMode="External" /><Relationship Id="rId54" Type="http://schemas.openxmlformats.org/officeDocument/2006/relationships/hyperlink" Target="https://podminky.urs.cz/item/CS_URS_2021_02/895270067" TargetMode="External" /><Relationship Id="rId55" Type="http://schemas.openxmlformats.org/officeDocument/2006/relationships/hyperlink" Target="https://podminky.urs.cz/item/CS_URS_2021_02/941311111" TargetMode="External" /><Relationship Id="rId56" Type="http://schemas.openxmlformats.org/officeDocument/2006/relationships/hyperlink" Target="https://podminky.urs.cz/item/CS_URS_2021_02/941311211" TargetMode="External" /><Relationship Id="rId57" Type="http://schemas.openxmlformats.org/officeDocument/2006/relationships/hyperlink" Target="https://podminky.urs.cz/item/CS_URS_2021_02/941311811" TargetMode="External" /><Relationship Id="rId58" Type="http://schemas.openxmlformats.org/officeDocument/2006/relationships/hyperlink" Target="https://podminky.urs.cz/item/CS_URS_2021_02/949101111" TargetMode="External" /><Relationship Id="rId59" Type="http://schemas.openxmlformats.org/officeDocument/2006/relationships/hyperlink" Target="https://podminky.urs.cz/item/CS_URS_2021_02/952901111" TargetMode="External" /><Relationship Id="rId60" Type="http://schemas.openxmlformats.org/officeDocument/2006/relationships/hyperlink" Target="https://podminky.urs.cz/item/CS_URS_2021_02/HZS1301" TargetMode="External" /><Relationship Id="rId61" Type="http://schemas.openxmlformats.org/officeDocument/2006/relationships/hyperlink" Target="https://podminky.urs.cz/item/CS_URS_2021_02/998011001" TargetMode="External" /><Relationship Id="rId62" Type="http://schemas.openxmlformats.org/officeDocument/2006/relationships/hyperlink" Target="https://podminky.urs.cz/item/CS_URS_2021_02/711111001" TargetMode="External" /><Relationship Id="rId63" Type="http://schemas.openxmlformats.org/officeDocument/2006/relationships/hyperlink" Target="https://podminky.urs.cz/item/CS_URS_2021_02/711112001" TargetMode="External" /><Relationship Id="rId64" Type="http://schemas.openxmlformats.org/officeDocument/2006/relationships/hyperlink" Target="https://podminky.urs.cz/item/CS_URS_2021_02/711141559" TargetMode="External" /><Relationship Id="rId65" Type="http://schemas.openxmlformats.org/officeDocument/2006/relationships/hyperlink" Target="https://podminky.urs.cz/item/CS_URS_2021_02/711142559" TargetMode="External" /><Relationship Id="rId66" Type="http://schemas.openxmlformats.org/officeDocument/2006/relationships/hyperlink" Target="https://podminky.urs.cz/item/CS_URS_2021_02/711161212" TargetMode="External" /><Relationship Id="rId67" Type="http://schemas.openxmlformats.org/officeDocument/2006/relationships/hyperlink" Target="https://podminky.urs.cz/item/CS_URS_2021_02/711161384" TargetMode="External" /><Relationship Id="rId68" Type="http://schemas.openxmlformats.org/officeDocument/2006/relationships/hyperlink" Target="https://podminky.urs.cz/item/CS_URS_2021_02/711193121" TargetMode="External" /><Relationship Id="rId69" Type="http://schemas.openxmlformats.org/officeDocument/2006/relationships/hyperlink" Target="https://podminky.urs.cz/item/CS_URS_2021_02/711193131" TargetMode="External" /><Relationship Id="rId70" Type="http://schemas.openxmlformats.org/officeDocument/2006/relationships/hyperlink" Target="https://podminky.urs.cz/item/CS_URS_2021_02/711747067" TargetMode="External" /><Relationship Id="rId71" Type="http://schemas.openxmlformats.org/officeDocument/2006/relationships/hyperlink" Target="https://podminky.urs.cz/item/CS_URS_2021_02/998711101" TargetMode="External" /><Relationship Id="rId72" Type="http://schemas.openxmlformats.org/officeDocument/2006/relationships/hyperlink" Target="https://podminky.urs.cz/item/CS_URS_2021_02/712311101" TargetMode="External" /><Relationship Id="rId73" Type="http://schemas.openxmlformats.org/officeDocument/2006/relationships/hyperlink" Target="https://podminky.urs.cz/item/CS_URS_2021_02/712331111" TargetMode="External" /><Relationship Id="rId74" Type="http://schemas.openxmlformats.org/officeDocument/2006/relationships/hyperlink" Target="https://podminky.urs.cz/item/CS_URS_2021_02/712391171" TargetMode="External" /><Relationship Id="rId75" Type="http://schemas.openxmlformats.org/officeDocument/2006/relationships/hyperlink" Target="https://podminky.urs.cz/item/CS_URS_2021_02/712771251" TargetMode="External" /><Relationship Id="rId76" Type="http://schemas.openxmlformats.org/officeDocument/2006/relationships/hyperlink" Target="https://podminky.urs.cz/item/CS_URS_2021_02/712771601" TargetMode="External" /><Relationship Id="rId77" Type="http://schemas.openxmlformats.org/officeDocument/2006/relationships/hyperlink" Target="https://podminky.urs.cz/item/CS_URS_2021_02/712997001" TargetMode="External" /><Relationship Id="rId78" Type="http://schemas.openxmlformats.org/officeDocument/2006/relationships/hyperlink" Target="https://podminky.urs.cz/item/CS_URS_2021_02/998712101" TargetMode="External" /><Relationship Id="rId79" Type="http://schemas.openxmlformats.org/officeDocument/2006/relationships/hyperlink" Target="https://podminky.urs.cz/item/CS_URS_2021_02/713121121" TargetMode="External" /><Relationship Id="rId80" Type="http://schemas.openxmlformats.org/officeDocument/2006/relationships/hyperlink" Target="https://podminky.urs.cz/item/CS_URS_2021_02/713131141" TargetMode="External" /><Relationship Id="rId81" Type="http://schemas.openxmlformats.org/officeDocument/2006/relationships/hyperlink" Target="https://podminky.urs.cz/item/CS_URS_2021_02/713141136" TargetMode="External" /><Relationship Id="rId82" Type="http://schemas.openxmlformats.org/officeDocument/2006/relationships/hyperlink" Target="https://podminky.urs.cz/item/CS_URS_2021_02/998713101" TargetMode="External" /><Relationship Id="rId83" Type="http://schemas.openxmlformats.org/officeDocument/2006/relationships/hyperlink" Target="https://podminky.urs.cz/item/CS_URS_2021_02/766414243" TargetMode="External" /><Relationship Id="rId84" Type="http://schemas.openxmlformats.org/officeDocument/2006/relationships/hyperlink" Target="https://podminky.urs.cz/item/CS_URS_2021_02/762395000" TargetMode="External" /><Relationship Id="rId85" Type="http://schemas.openxmlformats.org/officeDocument/2006/relationships/hyperlink" Target="https://podminky.urs.cz/item/CS_URS_2021_02/998762101" TargetMode="External" /><Relationship Id="rId86" Type="http://schemas.openxmlformats.org/officeDocument/2006/relationships/hyperlink" Target="https://podminky.urs.cz/item/CS_URS_2021_02/763131451" TargetMode="External" /><Relationship Id="rId87" Type="http://schemas.openxmlformats.org/officeDocument/2006/relationships/hyperlink" Target="https://podminky.urs.cz/item/CS_URS_2021_02/763131714" TargetMode="External" /><Relationship Id="rId88" Type="http://schemas.openxmlformats.org/officeDocument/2006/relationships/hyperlink" Target="https://podminky.urs.cz/item/CS_URS_2021_02/763131751" TargetMode="External" /><Relationship Id="rId89" Type="http://schemas.openxmlformats.org/officeDocument/2006/relationships/hyperlink" Target="https://podminky.urs.cz/item/CS_URS_2021_02/763171214" TargetMode="External" /><Relationship Id="rId90" Type="http://schemas.openxmlformats.org/officeDocument/2006/relationships/hyperlink" Target="https://podminky.urs.cz/item/CS_URS_2021_02/998763301" TargetMode="External" /><Relationship Id="rId91" Type="http://schemas.openxmlformats.org/officeDocument/2006/relationships/hyperlink" Target="https://podminky.urs.cz/item/CS_URS_2021_02/712363352" TargetMode="External" /><Relationship Id="rId92" Type="http://schemas.openxmlformats.org/officeDocument/2006/relationships/hyperlink" Target="https://podminky.urs.cz/item/CS_URS_2021_02/712363353" TargetMode="External" /><Relationship Id="rId93" Type="http://schemas.openxmlformats.org/officeDocument/2006/relationships/hyperlink" Target="https://podminky.urs.cz/item/CS_URS_2021_02/764216642" TargetMode="External" /><Relationship Id="rId94" Type="http://schemas.openxmlformats.org/officeDocument/2006/relationships/hyperlink" Target="https://podminky.urs.cz/item/CS_URS_2021_02/998764101" TargetMode="External" /><Relationship Id="rId95" Type="http://schemas.openxmlformats.org/officeDocument/2006/relationships/hyperlink" Target="https://podminky.urs.cz/item/CS_URS_2021_02/766629214" TargetMode="External" /><Relationship Id="rId96" Type="http://schemas.openxmlformats.org/officeDocument/2006/relationships/hyperlink" Target="https://podminky.urs.cz/item/CS_URS_2021_02/767531111" TargetMode="External" /><Relationship Id="rId97" Type="http://schemas.openxmlformats.org/officeDocument/2006/relationships/hyperlink" Target="https://podminky.urs.cz/item/CS_URS_2021_02/767531121" TargetMode="External" /><Relationship Id="rId98" Type="http://schemas.openxmlformats.org/officeDocument/2006/relationships/hyperlink" Target="https://podminky.urs.cz/item/CS_URS_2021_02/767646401" TargetMode="External" /><Relationship Id="rId99" Type="http://schemas.openxmlformats.org/officeDocument/2006/relationships/hyperlink" Target="https://podminky.urs.cz/item/CS_URS_2021_02/767995115" TargetMode="External" /><Relationship Id="rId100" Type="http://schemas.openxmlformats.org/officeDocument/2006/relationships/hyperlink" Target="https://podminky.urs.cz/item/CS_URS_2021_02/998767101" TargetMode="External" /><Relationship Id="rId101" Type="http://schemas.openxmlformats.org/officeDocument/2006/relationships/hyperlink" Target="https://podminky.urs.cz/item/CS_URS_2021_02/771474112" TargetMode="External" /><Relationship Id="rId102" Type="http://schemas.openxmlformats.org/officeDocument/2006/relationships/hyperlink" Target="https://podminky.urs.cz/item/CS_URS_2021_02/771574113" TargetMode="External" /><Relationship Id="rId103" Type="http://schemas.openxmlformats.org/officeDocument/2006/relationships/hyperlink" Target="https://podminky.urs.cz/item/CS_URS_2021_02/771579191" TargetMode="External" /><Relationship Id="rId104" Type="http://schemas.openxmlformats.org/officeDocument/2006/relationships/hyperlink" Target="https://podminky.urs.cz/item/CS_URS_2021_02/771579196" TargetMode="External" /><Relationship Id="rId105" Type="http://schemas.openxmlformats.org/officeDocument/2006/relationships/hyperlink" Target="https://podminky.urs.cz/item/CS_URS_2021_02/771591115" TargetMode="External" /><Relationship Id="rId106" Type="http://schemas.openxmlformats.org/officeDocument/2006/relationships/hyperlink" Target="https://podminky.urs.cz/item/CS_URS_2021_02/998771101" TargetMode="External" /><Relationship Id="rId107" Type="http://schemas.openxmlformats.org/officeDocument/2006/relationships/hyperlink" Target="https://podminky.urs.cz/item/CS_URS_2021_02/632451103" TargetMode="External" /><Relationship Id="rId108" Type="http://schemas.openxmlformats.org/officeDocument/2006/relationships/hyperlink" Target="https://podminky.urs.cz/item/CS_URS_2021_02/998777101" TargetMode="External" /><Relationship Id="rId109" Type="http://schemas.openxmlformats.org/officeDocument/2006/relationships/hyperlink" Target="https://podminky.urs.cz/item/CS_URS_2021_02/781474115" TargetMode="External" /><Relationship Id="rId110" Type="http://schemas.openxmlformats.org/officeDocument/2006/relationships/hyperlink" Target="https://podminky.urs.cz/item/CS_URS_2021_02/781479191" TargetMode="External" /><Relationship Id="rId111" Type="http://schemas.openxmlformats.org/officeDocument/2006/relationships/hyperlink" Target="https://podminky.urs.cz/item/CS_URS_2021_02/781479196" TargetMode="External" /><Relationship Id="rId112" Type="http://schemas.openxmlformats.org/officeDocument/2006/relationships/hyperlink" Target="https://podminky.urs.cz/item/CS_URS_2021_02/781494111" TargetMode="External" /><Relationship Id="rId113" Type="http://schemas.openxmlformats.org/officeDocument/2006/relationships/hyperlink" Target="https://podminky.urs.cz/item/CS_URS_2021_02/781494511" TargetMode="External" /><Relationship Id="rId114" Type="http://schemas.openxmlformats.org/officeDocument/2006/relationships/hyperlink" Target="https://podminky.urs.cz/item/CS_URS_2021_02/998781101" TargetMode="External" /><Relationship Id="rId115" Type="http://schemas.openxmlformats.org/officeDocument/2006/relationships/hyperlink" Target="https://podminky.urs.cz/item/CS_URS_2021_02/784181121" TargetMode="External" /><Relationship Id="rId116" Type="http://schemas.openxmlformats.org/officeDocument/2006/relationships/hyperlink" Target="https://podminky.urs.cz/item/CS_URS_2021_02/784211111" TargetMode="External" /><Relationship Id="rId117" Type="http://schemas.openxmlformats.org/officeDocument/2006/relationships/hyperlink" Target="https://podminky.urs.cz/item/CS_URS_2021_02/784211151" TargetMode="External" /><Relationship Id="rId118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971033441" TargetMode="External" /><Relationship Id="rId2" Type="http://schemas.openxmlformats.org/officeDocument/2006/relationships/hyperlink" Target="https://podminky.urs.cz/item/CS_URS_2021_02/974031145" TargetMode="External" /><Relationship Id="rId3" Type="http://schemas.openxmlformats.org/officeDocument/2006/relationships/hyperlink" Target="https://podminky.urs.cz/item/CS_URS_2021_02/974031164" TargetMode="External" /><Relationship Id="rId4" Type="http://schemas.openxmlformats.org/officeDocument/2006/relationships/hyperlink" Target="https://podminky.urs.cz/item/CS_URS_2021_02/132251252" TargetMode="External" /><Relationship Id="rId5" Type="http://schemas.openxmlformats.org/officeDocument/2006/relationships/hyperlink" Target="https://podminky.urs.cz/item/CS_URS_2021_02/167151111" TargetMode="External" /><Relationship Id="rId6" Type="http://schemas.openxmlformats.org/officeDocument/2006/relationships/hyperlink" Target="https://podminky.urs.cz/item/CS_URS_2021_02/175111101" TargetMode="External" /><Relationship Id="rId7" Type="http://schemas.openxmlformats.org/officeDocument/2006/relationships/hyperlink" Target="https://podminky.urs.cz/item/CS_URS_2021_02/181102302" TargetMode="External" /><Relationship Id="rId8" Type="http://schemas.openxmlformats.org/officeDocument/2006/relationships/hyperlink" Target="https://podminky.urs.cz/item/CS_URS_2021_02/721263103" TargetMode="External" /><Relationship Id="rId9" Type="http://schemas.openxmlformats.org/officeDocument/2006/relationships/hyperlink" Target="https://podminky.urs.cz/item/CS_URS_2021_02/971033431" TargetMode="External" /><Relationship Id="rId10" Type="http://schemas.openxmlformats.org/officeDocument/2006/relationships/hyperlink" Target="https://podminky.urs.cz/item/CS_URS_2021_02/971033451" TargetMode="External" /><Relationship Id="rId11" Type="http://schemas.openxmlformats.org/officeDocument/2006/relationships/hyperlink" Target="https://podminky.urs.cz/item/CS_URS_2021_02/721173401" TargetMode="External" /><Relationship Id="rId12" Type="http://schemas.openxmlformats.org/officeDocument/2006/relationships/hyperlink" Target="https://podminky.urs.cz/item/CS_URS_2021_02/721173402" TargetMode="External" /><Relationship Id="rId13" Type="http://schemas.openxmlformats.org/officeDocument/2006/relationships/hyperlink" Target="https://podminky.urs.cz/item/CS_URS_2021_02/721173403" TargetMode="External" /><Relationship Id="rId14" Type="http://schemas.openxmlformats.org/officeDocument/2006/relationships/hyperlink" Target="https://podminky.urs.cz/item/CS_URS_2021_02/721174025" TargetMode="External" /><Relationship Id="rId15" Type="http://schemas.openxmlformats.org/officeDocument/2006/relationships/hyperlink" Target="https://podminky.urs.cz/item/CS_URS_2021_02/721174042" TargetMode="External" /><Relationship Id="rId16" Type="http://schemas.openxmlformats.org/officeDocument/2006/relationships/hyperlink" Target="https://podminky.urs.cz/item/CS_URS_2021_02/721174043" TargetMode="External" /><Relationship Id="rId17" Type="http://schemas.openxmlformats.org/officeDocument/2006/relationships/hyperlink" Target="https://podminky.urs.cz/item/CS_URS_2021_02/721174044" TargetMode="External" /><Relationship Id="rId18" Type="http://schemas.openxmlformats.org/officeDocument/2006/relationships/hyperlink" Target="https://podminky.urs.cz/item/CS_URS_2021_02/721174045" TargetMode="External" /><Relationship Id="rId19" Type="http://schemas.openxmlformats.org/officeDocument/2006/relationships/hyperlink" Target="https://podminky.urs.cz/item/CS_URS_2021_02/721194104" TargetMode="External" /><Relationship Id="rId20" Type="http://schemas.openxmlformats.org/officeDocument/2006/relationships/hyperlink" Target="https://podminky.urs.cz/item/CS_URS_2021_02/721194105" TargetMode="External" /><Relationship Id="rId21" Type="http://schemas.openxmlformats.org/officeDocument/2006/relationships/hyperlink" Target="https://podminky.urs.cz/item/CS_URS_2021_02/721194109" TargetMode="External" /><Relationship Id="rId22" Type="http://schemas.openxmlformats.org/officeDocument/2006/relationships/hyperlink" Target="https://podminky.urs.cz/item/CS_URS_2021_02/721211521" TargetMode="External" /><Relationship Id="rId23" Type="http://schemas.openxmlformats.org/officeDocument/2006/relationships/hyperlink" Target="https://podminky.urs.cz/item/CS_URS_2021_02/721226521" TargetMode="External" /><Relationship Id="rId24" Type="http://schemas.openxmlformats.org/officeDocument/2006/relationships/hyperlink" Target="https://podminky.urs.cz/item/CS_URS_2021_02/721273153" TargetMode="External" /><Relationship Id="rId25" Type="http://schemas.openxmlformats.org/officeDocument/2006/relationships/hyperlink" Target="https://podminky.urs.cz/item/CS_URS_2021_02/721290111" TargetMode="External" /><Relationship Id="rId26" Type="http://schemas.openxmlformats.org/officeDocument/2006/relationships/hyperlink" Target="https://podminky.urs.cz/item/CS_URS_2021_02/721290112" TargetMode="External" /><Relationship Id="rId27" Type="http://schemas.openxmlformats.org/officeDocument/2006/relationships/hyperlink" Target="https://podminky.urs.cz/item/CS_URS_2021_02/998721101" TargetMode="External" /><Relationship Id="rId28" Type="http://schemas.openxmlformats.org/officeDocument/2006/relationships/hyperlink" Target="https://podminky.urs.cz/item/CS_URS_2021_02/722174001" TargetMode="External" /><Relationship Id="rId29" Type="http://schemas.openxmlformats.org/officeDocument/2006/relationships/hyperlink" Target="https://podminky.urs.cz/item/CS_URS_2021_02/722174002" TargetMode="External" /><Relationship Id="rId30" Type="http://schemas.openxmlformats.org/officeDocument/2006/relationships/hyperlink" Target="https://podminky.urs.cz/item/CS_URS_2021_02/722174003" TargetMode="External" /><Relationship Id="rId31" Type="http://schemas.openxmlformats.org/officeDocument/2006/relationships/hyperlink" Target="https://podminky.urs.cz/item/CS_URS_2021_02/722174004" TargetMode="External" /><Relationship Id="rId32" Type="http://schemas.openxmlformats.org/officeDocument/2006/relationships/hyperlink" Target="https://podminky.urs.cz/item/CS_URS_2021_02/722181251" TargetMode="External" /><Relationship Id="rId33" Type="http://schemas.openxmlformats.org/officeDocument/2006/relationships/hyperlink" Target="https://podminky.urs.cz/item/CS_URS_2021_02/722181252" TargetMode="External" /><Relationship Id="rId34" Type="http://schemas.openxmlformats.org/officeDocument/2006/relationships/hyperlink" Target="https://podminky.urs.cz/item/CS_URS_2021_02/722190401" TargetMode="External" /><Relationship Id="rId35" Type="http://schemas.openxmlformats.org/officeDocument/2006/relationships/hyperlink" Target="https://podminky.urs.cz/item/CS_URS_2021_02/722224115" TargetMode="External" /><Relationship Id="rId36" Type="http://schemas.openxmlformats.org/officeDocument/2006/relationships/hyperlink" Target="https://podminky.urs.cz/item/CS_URS_2021_02/722231076" TargetMode="External" /><Relationship Id="rId37" Type="http://schemas.openxmlformats.org/officeDocument/2006/relationships/hyperlink" Target="https://podminky.urs.cz/item/CS_URS_2021_02/722232044" TargetMode="External" /><Relationship Id="rId38" Type="http://schemas.openxmlformats.org/officeDocument/2006/relationships/hyperlink" Target="https://podminky.urs.cz/item/CS_URS_2021_02/722232045" TargetMode="External" /><Relationship Id="rId39" Type="http://schemas.openxmlformats.org/officeDocument/2006/relationships/hyperlink" Target="https://podminky.urs.cz/item/CS_URS_2021_02/722290226" TargetMode="External" /><Relationship Id="rId40" Type="http://schemas.openxmlformats.org/officeDocument/2006/relationships/hyperlink" Target="https://podminky.urs.cz/item/CS_URS_2021_02/998722101" TargetMode="External" /><Relationship Id="rId41" Type="http://schemas.openxmlformats.org/officeDocument/2006/relationships/hyperlink" Target="https://podminky.urs.cz/item/CS_URS_2021_02/725112022" TargetMode="External" /><Relationship Id="rId42" Type="http://schemas.openxmlformats.org/officeDocument/2006/relationships/hyperlink" Target="https://podminky.urs.cz/item/CS_URS_2021_02/725211623" TargetMode="External" /><Relationship Id="rId43" Type="http://schemas.openxmlformats.org/officeDocument/2006/relationships/hyperlink" Target="https://podminky.urs.cz/item/CS_URS_2021_02/725813111" TargetMode="External" /><Relationship Id="rId44" Type="http://schemas.openxmlformats.org/officeDocument/2006/relationships/hyperlink" Target="https://podminky.urs.cz/item/CS_URS_2021_02/725822612" TargetMode="External" /><Relationship Id="rId45" Type="http://schemas.openxmlformats.org/officeDocument/2006/relationships/hyperlink" Target="https://podminky.urs.cz/item/CS_URS_2021_02/725831313" TargetMode="External" /><Relationship Id="rId46" Type="http://schemas.openxmlformats.org/officeDocument/2006/relationships/hyperlink" Target="https://podminky.urs.cz/item/CS_URS_2021_02/725841332" TargetMode="External" /><Relationship Id="rId47" Type="http://schemas.openxmlformats.org/officeDocument/2006/relationships/hyperlink" Target="https://podminky.urs.cz/item/CS_URS_2021_02/725861102" TargetMode="External" /><Relationship Id="rId48" Type="http://schemas.openxmlformats.org/officeDocument/2006/relationships/hyperlink" Target="https://podminky.urs.cz/item/CS_URS_2021_02/725862103" TargetMode="External" /><Relationship Id="rId49" Type="http://schemas.openxmlformats.org/officeDocument/2006/relationships/hyperlink" Target="https://podminky.urs.cz/item/CS_URS_2021_02/998725101" TargetMode="External" /><Relationship Id="rId50" Type="http://schemas.openxmlformats.org/officeDocument/2006/relationships/hyperlink" Target="https://podminky.urs.cz/item/CS_URS_2021_02/732330106" TargetMode="External" /><Relationship Id="rId51" Type="http://schemas.openxmlformats.org/officeDocument/2006/relationships/hyperlink" Target="https://podminky.urs.cz/item/CS_URS_2021_02/734411103" TargetMode="External" /><Relationship Id="rId52" Type="http://schemas.openxmlformats.org/officeDocument/2006/relationships/hyperlink" Target="https://podminky.urs.cz/item/CS_URS_2021_02/734421102" TargetMode="External" /><Relationship Id="rId53" Type="http://schemas.openxmlformats.org/officeDocument/2006/relationships/hyperlink" Target="https://podminky.urs.cz/item/CS_URS_2021_02/734494213" TargetMode="External" /><Relationship Id="rId54" Type="http://schemas.openxmlformats.org/officeDocument/2006/relationships/hyperlink" Target="https://podminky.urs.cz/item/CS_URS_2021_02/998734201" TargetMode="External" /><Relationship Id="rId55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13107325" TargetMode="External" /><Relationship Id="rId2" Type="http://schemas.openxmlformats.org/officeDocument/2006/relationships/hyperlink" Target="https://podminky.urs.cz/item/CS_URS_2021_02/171151103" TargetMode="External" /><Relationship Id="rId3" Type="http://schemas.openxmlformats.org/officeDocument/2006/relationships/hyperlink" Target="https://podminky.urs.cz/item/CS_URS_2021_02/180404111" TargetMode="External" /><Relationship Id="rId4" Type="http://schemas.openxmlformats.org/officeDocument/2006/relationships/hyperlink" Target="https://podminky.urs.cz/item/CS_URS_2021_02/183403115" TargetMode="External" /><Relationship Id="rId5" Type="http://schemas.openxmlformats.org/officeDocument/2006/relationships/hyperlink" Target="https://podminky.urs.cz/item/CS_URS_2021_02/183403212" TargetMode="External" /><Relationship Id="rId6" Type="http://schemas.openxmlformats.org/officeDocument/2006/relationships/hyperlink" Target="https://podminky.urs.cz/item/CS_URS_2021_02/183403252" TargetMode="External" /><Relationship Id="rId7" Type="http://schemas.openxmlformats.org/officeDocument/2006/relationships/hyperlink" Target="https://podminky.urs.cz/item/CS_URS_2021_02/183403261" TargetMode="External" /><Relationship Id="rId8" Type="http://schemas.openxmlformats.org/officeDocument/2006/relationships/hyperlink" Target="https://podminky.urs.cz/item/CS_URS_2021_02/184701111" TargetMode="External" /><Relationship Id="rId9" Type="http://schemas.openxmlformats.org/officeDocument/2006/relationships/hyperlink" Target="https://podminky.urs.cz/item/CS_URS_2021_02/184802111" TargetMode="External" /><Relationship Id="rId10" Type="http://schemas.openxmlformats.org/officeDocument/2006/relationships/hyperlink" Target="https://podminky.urs.cz/item/CS_URS_2021_02/185802143" TargetMode="External" /><Relationship Id="rId11" Type="http://schemas.openxmlformats.org/officeDocument/2006/relationships/hyperlink" Target="https://podminky.urs.cz/item/CS_URS_2021_02/113106123" TargetMode="External" /><Relationship Id="rId12" Type="http://schemas.openxmlformats.org/officeDocument/2006/relationships/hyperlink" Target="https://podminky.urs.cz/item/CS_URS_2021_02/113202111" TargetMode="External" /><Relationship Id="rId13" Type="http://schemas.openxmlformats.org/officeDocument/2006/relationships/hyperlink" Target="https://podminky.urs.cz/item/CS_URS_2021_02/564831112" TargetMode="External" /><Relationship Id="rId14" Type="http://schemas.openxmlformats.org/officeDocument/2006/relationships/hyperlink" Target="https://podminky.urs.cz/item/CS_URS_2021_02/564851111" TargetMode="External" /><Relationship Id="rId15" Type="http://schemas.openxmlformats.org/officeDocument/2006/relationships/hyperlink" Target="https://podminky.urs.cz/item/CS_URS_2021_02/565145121" TargetMode="External" /><Relationship Id="rId16" Type="http://schemas.openxmlformats.org/officeDocument/2006/relationships/hyperlink" Target="https://podminky.urs.cz/item/CS_URS_2021_02/573111112" TargetMode="External" /><Relationship Id="rId17" Type="http://schemas.openxmlformats.org/officeDocument/2006/relationships/hyperlink" Target="https://podminky.urs.cz/item/CS_URS_2021_02/573211108" TargetMode="External" /><Relationship Id="rId18" Type="http://schemas.openxmlformats.org/officeDocument/2006/relationships/hyperlink" Target="https://podminky.urs.cz/item/CS_URS_2021_02/596211111" TargetMode="External" /><Relationship Id="rId19" Type="http://schemas.openxmlformats.org/officeDocument/2006/relationships/hyperlink" Target="https://podminky.urs.cz/item/CS_URS_2021_02/637121115" TargetMode="External" /><Relationship Id="rId20" Type="http://schemas.openxmlformats.org/officeDocument/2006/relationships/hyperlink" Target="https://podminky.urs.cz/item/CS_URS_2021_02/914111111" TargetMode="External" /><Relationship Id="rId21" Type="http://schemas.openxmlformats.org/officeDocument/2006/relationships/hyperlink" Target="https://podminky.urs.cz/item/CS_URS_2021_02/916231213" TargetMode="External" /><Relationship Id="rId22" Type="http://schemas.openxmlformats.org/officeDocument/2006/relationships/hyperlink" Target="https://podminky.urs.cz/item/CS_URS_2021_02/916231213" TargetMode="External" /><Relationship Id="rId23" Type="http://schemas.openxmlformats.org/officeDocument/2006/relationships/hyperlink" Target="https://podminky.urs.cz/item/CS_URS_2021_02/916991121" TargetMode="External" /><Relationship Id="rId24" Type="http://schemas.openxmlformats.org/officeDocument/2006/relationships/hyperlink" Target="https://podminky.urs.cz/item/CS_URS_2021_02/936104211" TargetMode="External" /><Relationship Id="rId25" Type="http://schemas.openxmlformats.org/officeDocument/2006/relationships/hyperlink" Target="https://podminky.urs.cz/item/CS_URS_2021_02/998223011" TargetMode="External" /><Relationship Id="rId26" Type="http://schemas.openxmlformats.org/officeDocument/2006/relationships/hyperlink" Target="https://podminky.urs.cz/item/CS_URS_2021_02/997013501" TargetMode="External" /><Relationship Id="rId27" Type="http://schemas.openxmlformats.org/officeDocument/2006/relationships/hyperlink" Target="https://podminky.urs.cz/item/CS_URS_2021_02/997013509" TargetMode="External" /><Relationship Id="rId28" Type="http://schemas.openxmlformats.org/officeDocument/2006/relationships/hyperlink" Target="https://podminky.urs.cz/item/CS_URS_2021_02/997013631" TargetMode="External" /><Relationship Id="rId29" Type="http://schemas.openxmlformats.org/officeDocument/2006/relationships/hyperlink" Target="https://podminky.urs.cz/item/CS_URS_2021_02/184512113" TargetMode="External" /><Relationship Id="rId30" Type="http://schemas.openxmlformats.org/officeDocument/2006/relationships/hyperlink" Target="https://podminky.urs.cz/item/CS_URS_2021_02/218204002" TargetMode="External" /><Relationship Id="rId31" Type="http://schemas.openxmlformats.org/officeDocument/2006/relationships/hyperlink" Target="https://podminky.urs.cz/item/CS_URS_2021_02/962022691" TargetMode="External" /><Relationship Id="rId32" Type="http://schemas.openxmlformats.org/officeDocument/2006/relationships/hyperlink" Target="https://podminky.urs.cz/item/CS_URS_2021_02/034303000" TargetMode="External" /><Relationship Id="rId33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13106123" TargetMode="External" /><Relationship Id="rId2" Type="http://schemas.openxmlformats.org/officeDocument/2006/relationships/hyperlink" Target="https://podminky.urs.cz/item/CS_URS_2021_02/596211111" TargetMode="External" /><Relationship Id="rId3" Type="http://schemas.openxmlformats.org/officeDocument/2006/relationships/hyperlink" Target="https://podminky.urs.cz/item/CS_URS_2021_02/899911111" TargetMode="External" /><Relationship Id="rId4" Type="http://schemas.openxmlformats.org/officeDocument/2006/relationships/hyperlink" Target="https://podminky.urs.cz/item/CS_URS_2021_02/132251103" TargetMode="External" /><Relationship Id="rId5" Type="http://schemas.openxmlformats.org/officeDocument/2006/relationships/hyperlink" Target="https://podminky.urs.cz/item/CS_URS_2021_02/722173985" TargetMode="External" /><Relationship Id="rId6" Type="http://schemas.openxmlformats.org/officeDocument/2006/relationships/hyperlink" Target="https://podminky.urs.cz/item/CS_URS_2021_02/151101101" TargetMode="External" /><Relationship Id="rId7" Type="http://schemas.openxmlformats.org/officeDocument/2006/relationships/hyperlink" Target="https://podminky.urs.cz/item/CS_URS_2021_02/151101111" TargetMode="External" /><Relationship Id="rId8" Type="http://schemas.openxmlformats.org/officeDocument/2006/relationships/hyperlink" Target="https://podminky.urs.cz/item/CS_URS_2021_02/162251102" TargetMode="External" /><Relationship Id="rId9" Type="http://schemas.openxmlformats.org/officeDocument/2006/relationships/hyperlink" Target="https://podminky.urs.cz/item/CS_URS_2021_02/162751117" TargetMode="External" /><Relationship Id="rId10" Type="http://schemas.openxmlformats.org/officeDocument/2006/relationships/hyperlink" Target="https://podminky.urs.cz/item/CS_URS_2021_02/171201231" TargetMode="External" /><Relationship Id="rId11" Type="http://schemas.openxmlformats.org/officeDocument/2006/relationships/hyperlink" Target="https://podminky.urs.cz/item/CS_URS_2021_02/167151101" TargetMode="External" /><Relationship Id="rId12" Type="http://schemas.openxmlformats.org/officeDocument/2006/relationships/hyperlink" Target="https://podminky.urs.cz/item/CS_URS_2021_02/174151101" TargetMode="External" /><Relationship Id="rId13" Type="http://schemas.openxmlformats.org/officeDocument/2006/relationships/hyperlink" Target="https://podminky.urs.cz/item/CS_URS_2021_02/175111101" TargetMode="External" /><Relationship Id="rId14" Type="http://schemas.openxmlformats.org/officeDocument/2006/relationships/hyperlink" Target="https://podminky.urs.cz/item/CS_URS_2021_02/181102302" TargetMode="External" /><Relationship Id="rId15" Type="http://schemas.openxmlformats.org/officeDocument/2006/relationships/hyperlink" Target="https://podminky.urs.cz/item/CS_URS_2021_02/722182014" TargetMode="External" /><Relationship Id="rId16" Type="http://schemas.openxmlformats.org/officeDocument/2006/relationships/hyperlink" Target="https://podminky.urs.cz/item/CS_URS_2021_02/722262162" TargetMode="External" /><Relationship Id="rId17" Type="http://schemas.openxmlformats.org/officeDocument/2006/relationships/hyperlink" Target="https://podminky.urs.cz/item/CS_URS_2021_02/722290226" TargetMode="External" /><Relationship Id="rId18" Type="http://schemas.openxmlformats.org/officeDocument/2006/relationships/hyperlink" Target="https://podminky.urs.cz/item/CS_URS_2021_02/998722101" TargetMode="External" /><Relationship Id="rId19" Type="http://schemas.openxmlformats.org/officeDocument/2006/relationships/hyperlink" Target="https://podminky.urs.cz/item/CS_URS_2021_02/210801311" TargetMode="External" /><Relationship Id="rId20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977151911" TargetMode="External" /><Relationship Id="rId2" Type="http://schemas.openxmlformats.org/officeDocument/2006/relationships/hyperlink" Target="https://podminky.urs.cz/item/CS_URS_2021_02/457313814" TargetMode="External" /><Relationship Id="rId3" Type="http://schemas.openxmlformats.org/officeDocument/2006/relationships/hyperlink" Target="https://podminky.urs.cz/item/CS_URS_2021_02/131251104" TargetMode="External" /><Relationship Id="rId4" Type="http://schemas.openxmlformats.org/officeDocument/2006/relationships/hyperlink" Target="https://podminky.urs.cz/item/CS_URS_2021_02/132254204" TargetMode="External" /><Relationship Id="rId5" Type="http://schemas.openxmlformats.org/officeDocument/2006/relationships/hyperlink" Target="https://podminky.urs.cz/item/CS_URS_2021_02/151101101" TargetMode="External" /><Relationship Id="rId6" Type="http://schemas.openxmlformats.org/officeDocument/2006/relationships/hyperlink" Target="https://podminky.urs.cz/item/CS_URS_2021_02/151101111" TargetMode="External" /><Relationship Id="rId7" Type="http://schemas.openxmlformats.org/officeDocument/2006/relationships/hyperlink" Target="https://podminky.urs.cz/item/CS_URS_2021_02/162251102" TargetMode="External" /><Relationship Id="rId8" Type="http://schemas.openxmlformats.org/officeDocument/2006/relationships/hyperlink" Target="https://podminky.urs.cz/item/CS_URS_2021_02/162751117" TargetMode="External" /><Relationship Id="rId9" Type="http://schemas.openxmlformats.org/officeDocument/2006/relationships/hyperlink" Target="https://podminky.urs.cz/item/CS_URS_2021_02/171201231" TargetMode="External" /><Relationship Id="rId10" Type="http://schemas.openxmlformats.org/officeDocument/2006/relationships/hyperlink" Target="https://podminky.urs.cz/item/CS_URS_2021_02/167151111" TargetMode="External" /><Relationship Id="rId11" Type="http://schemas.openxmlformats.org/officeDocument/2006/relationships/hyperlink" Target="https://podminky.urs.cz/item/CS_URS_2021_02/174101101" TargetMode="External" /><Relationship Id="rId12" Type="http://schemas.openxmlformats.org/officeDocument/2006/relationships/hyperlink" Target="https://podminky.urs.cz/item/CS_URS_2021_02/175111101" TargetMode="External" /><Relationship Id="rId13" Type="http://schemas.openxmlformats.org/officeDocument/2006/relationships/hyperlink" Target="https://podminky.urs.cz/item/CS_URS_2021_02/181102302" TargetMode="External" /><Relationship Id="rId14" Type="http://schemas.openxmlformats.org/officeDocument/2006/relationships/hyperlink" Target="https://podminky.urs.cz/item/CS_URS_2021_02/341351311" TargetMode="External" /><Relationship Id="rId15" Type="http://schemas.openxmlformats.org/officeDocument/2006/relationships/hyperlink" Target="https://podminky.urs.cz/item/CS_URS_2021_02/341351312" TargetMode="External" /><Relationship Id="rId16" Type="http://schemas.openxmlformats.org/officeDocument/2006/relationships/hyperlink" Target="https://podminky.urs.cz/item/CS_URS_2021_02/382413113" TargetMode="External" /><Relationship Id="rId17" Type="http://schemas.openxmlformats.org/officeDocument/2006/relationships/hyperlink" Target="https://podminky.urs.cz/item/CS_URS_2021_02/386411211" TargetMode="External" /><Relationship Id="rId18" Type="http://schemas.openxmlformats.org/officeDocument/2006/relationships/hyperlink" Target="https://podminky.urs.cz/item/CS_URS_2021_02/452311151" TargetMode="External" /><Relationship Id="rId19" Type="http://schemas.openxmlformats.org/officeDocument/2006/relationships/hyperlink" Target="https://podminky.urs.cz/item/CS_URS_2021_02/452368113" TargetMode="External" /><Relationship Id="rId20" Type="http://schemas.openxmlformats.org/officeDocument/2006/relationships/hyperlink" Target="https://podminky.urs.cz/item/CS_URS_2021_02/871313121" TargetMode="External" /><Relationship Id="rId21" Type="http://schemas.openxmlformats.org/officeDocument/2006/relationships/hyperlink" Target="https://podminky.urs.cz/item/CS_URS_2021_02/877315221" TargetMode="External" /><Relationship Id="rId22" Type="http://schemas.openxmlformats.org/officeDocument/2006/relationships/hyperlink" Target="https://podminky.urs.cz/item/CS_URS_2021_02/892312121" TargetMode="External" /><Relationship Id="rId23" Type="http://schemas.openxmlformats.org/officeDocument/2006/relationships/hyperlink" Target="https://podminky.urs.cz/item/CS_URS_2021_02/892492121" TargetMode="External" /><Relationship Id="rId24" Type="http://schemas.openxmlformats.org/officeDocument/2006/relationships/hyperlink" Target="https://podminky.urs.cz/item/CS_URS_2021_02/894412411" TargetMode="External" /><Relationship Id="rId25" Type="http://schemas.openxmlformats.org/officeDocument/2006/relationships/hyperlink" Target="https://podminky.urs.cz/item/CS_URS_2021_02/894811143" TargetMode="External" /><Relationship Id="rId26" Type="http://schemas.openxmlformats.org/officeDocument/2006/relationships/hyperlink" Target="https://podminky.urs.cz/item/CS_URS_2021_02/894812063" TargetMode="External" /><Relationship Id="rId27" Type="http://schemas.openxmlformats.org/officeDocument/2006/relationships/hyperlink" Target="https://podminky.urs.cz/item/CS_URS_2021_02/899304111" TargetMode="External" /><Relationship Id="rId28" Type="http://schemas.openxmlformats.org/officeDocument/2006/relationships/hyperlink" Target="https://podminky.urs.cz/item/CS_URS_2021_02/899722114" TargetMode="External" /><Relationship Id="rId29" Type="http://schemas.openxmlformats.org/officeDocument/2006/relationships/hyperlink" Target="https://podminky.urs.cz/item/CS_URS_2021_02/977151127" TargetMode="External" /><Relationship Id="rId30" Type="http://schemas.openxmlformats.org/officeDocument/2006/relationships/hyperlink" Target="https://podminky.urs.cz/item/CS_URS_2021_02/711112001" TargetMode="External" /><Relationship Id="rId31" Type="http://schemas.openxmlformats.org/officeDocument/2006/relationships/hyperlink" Target="https://podminky.urs.cz/item/CS_URS_2021_02/711142559" TargetMode="External" /><Relationship Id="rId32" Type="http://schemas.openxmlformats.org/officeDocument/2006/relationships/hyperlink" Target="https://podminky.urs.cz/item/CS_URS_2021_02/721263123" TargetMode="External" /><Relationship Id="rId33" Type="http://schemas.openxmlformats.org/officeDocument/2006/relationships/hyperlink" Target="https://podminky.urs.cz/item/CS_URS_2021_02/359901211" TargetMode="External" /><Relationship Id="rId34" Type="http://schemas.openxmlformats.org/officeDocument/2006/relationships/hyperlink" Target="https://podminky.urs.cz/item/CS_URS_2021_02/871224201" TargetMode="External" /><Relationship Id="rId35" Type="http://schemas.openxmlformats.org/officeDocument/2006/relationships/hyperlink" Target="https://podminky.urs.cz/item/CS_URS_2021_02/460400171" TargetMode="External" /><Relationship Id="rId36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711131811" TargetMode="External" /><Relationship Id="rId2" Type="http://schemas.openxmlformats.org/officeDocument/2006/relationships/hyperlink" Target="https://podminky.urs.cz/item/CS_URS_2021_02/713140823" TargetMode="External" /><Relationship Id="rId3" Type="http://schemas.openxmlformats.org/officeDocument/2006/relationships/hyperlink" Target="https://podminky.urs.cz/item/CS_URS_2021_02/714110801" TargetMode="External" /><Relationship Id="rId4" Type="http://schemas.openxmlformats.org/officeDocument/2006/relationships/hyperlink" Target="https://podminky.urs.cz/item/CS_URS_2021_02/721140802" TargetMode="External" /><Relationship Id="rId5" Type="http://schemas.openxmlformats.org/officeDocument/2006/relationships/hyperlink" Target="https://podminky.urs.cz/item/CS_URS_2021_02/751510870" TargetMode="External" /><Relationship Id="rId6" Type="http://schemas.openxmlformats.org/officeDocument/2006/relationships/hyperlink" Target="https://podminky.urs.cz/item/CS_URS_2021_02/763135811" TargetMode="External" /><Relationship Id="rId7" Type="http://schemas.openxmlformats.org/officeDocument/2006/relationships/hyperlink" Target="https://podminky.urs.cz/item/CS_URS_2021_02/763231821" TargetMode="External" /><Relationship Id="rId8" Type="http://schemas.openxmlformats.org/officeDocument/2006/relationships/hyperlink" Target="https://podminky.urs.cz/item/CS_URS_2021_02/766691914" TargetMode="External" /><Relationship Id="rId9" Type="http://schemas.openxmlformats.org/officeDocument/2006/relationships/hyperlink" Target="https://podminky.urs.cz/item/CS_URS_2021_02/943211111" TargetMode="External" /><Relationship Id="rId10" Type="http://schemas.openxmlformats.org/officeDocument/2006/relationships/hyperlink" Target="https://podminky.urs.cz/item/CS_URS_2021_02/943311811" TargetMode="External" /><Relationship Id="rId11" Type="http://schemas.openxmlformats.org/officeDocument/2006/relationships/hyperlink" Target="https://podminky.urs.cz/item/CS_URS_2021_02/949101111" TargetMode="External" /><Relationship Id="rId12" Type="http://schemas.openxmlformats.org/officeDocument/2006/relationships/hyperlink" Target="https://podminky.urs.cz/item/CS_URS_2021_02/952901111" TargetMode="External" /><Relationship Id="rId13" Type="http://schemas.openxmlformats.org/officeDocument/2006/relationships/hyperlink" Target="https://podminky.urs.cz/item/CS_URS_2021_02/962031132" TargetMode="External" /><Relationship Id="rId14" Type="http://schemas.openxmlformats.org/officeDocument/2006/relationships/hyperlink" Target="https://podminky.urs.cz/item/CS_URS_2021_02/962032241" TargetMode="External" /><Relationship Id="rId15" Type="http://schemas.openxmlformats.org/officeDocument/2006/relationships/hyperlink" Target="https://podminky.urs.cz/item/CS_URS_2021_02/963012520" TargetMode="External" /><Relationship Id="rId16" Type="http://schemas.openxmlformats.org/officeDocument/2006/relationships/hyperlink" Target="https://podminky.urs.cz/item/CS_URS_2021_02/965042141" TargetMode="External" /><Relationship Id="rId17" Type="http://schemas.openxmlformats.org/officeDocument/2006/relationships/hyperlink" Target="https://podminky.urs.cz/item/CS_URS_2021_02/965049111" TargetMode="External" /><Relationship Id="rId18" Type="http://schemas.openxmlformats.org/officeDocument/2006/relationships/hyperlink" Target="https://podminky.urs.cz/item/CS_URS_2021_02/965082941" TargetMode="External" /><Relationship Id="rId19" Type="http://schemas.openxmlformats.org/officeDocument/2006/relationships/hyperlink" Target="https://podminky.urs.cz/item/CS_URS_2021_02/965081213" TargetMode="External" /><Relationship Id="rId20" Type="http://schemas.openxmlformats.org/officeDocument/2006/relationships/hyperlink" Target="https://podminky.urs.cz/item/CS_URS_2021_02/966071111" TargetMode="External" /><Relationship Id="rId21" Type="http://schemas.openxmlformats.org/officeDocument/2006/relationships/hyperlink" Target="https://podminky.urs.cz/item/CS_URS_2021_02/978012191" TargetMode="External" /><Relationship Id="rId22" Type="http://schemas.openxmlformats.org/officeDocument/2006/relationships/hyperlink" Target="https://podminky.urs.cz/item/CS_URS_2021_02/978021191" TargetMode="External" /><Relationship Id="rId23" Type="http://schemas.openxmlformats.org/officeDocument/2006/relationships/hyperlink" Target="https://podminky.urs.cz/item/CS_URS_2021_02/978059541" TargetMode="External" /><Relationship Id="rId24" Type="http://schemas.openxmlformats.org/officeDocument/2006/relationships/hyperlink" Target="https://podminky.urs.cz/item/CS_URS_2021_02/997013501" TargetMode="External" /><Relationship Id="rId25" Type="http://schemas.openxmlformats.org/officeDocument/2006/relationships/hyperlink" Target="https://podminky.urs.cz/item/CS_URS_2021_02/997013509" TargetMode="External" /><Relationship Id="rId26" Type="http://schemas.openxmlformats.org/officeDocument/2006/relationships/hyperlink" Target="https://podminky.urs.cz/item/CS_URS_2021_02/997013631" TargetMode="External" /><Relationship Id="rId27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18</v>
      </c>
    </row>
    <row r="7" s="1" customFormat="1" ht="12" customHeight="1">
      <c r="B7" s="23"/>
      <c r="C7" s="24"/>
      <c r="D7" s="34" t="s">
        <v>19</v>
      </c>
      <c r="E7" s="24"/>
      <c r="F7" s="24"/>
      <c r="G7" s="24"/>
      <c r="H7" s="24"/>
      <c r="I7" s="24"/>
      <c r="J7" s="24"/>
      <c r="K7" s="29" t="s">
        <v>20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21</v>
      </c>
      <c r="AL7" s="24"/>
      <c r="AM7" s="24"/>
      <c r="AN7" s="29" t="s">
        <v>22</v>
      </c>
      <c r="AO7" s="24"/>
      <c r="AP7" s="24"/>
      <c r="AQ7" s="24"/>
      <c r="AR7" s="22"/>
      <c r="BE7" s="33"/>
      <c r="BS7" s="19" t="s">
        <v>23</v>
      </c>
    </row>
    <row r="8" s="1" customFormat="1" ht="12" customHeight="1">
      <c r="B8" s="23"/>
      <c r="C8" s="24"/>
      <c r="D8" s="34" t="s">
        <v>24</v>
      </c>
      <c r="E8" s="24"/>
      <c r="F8" s="24"/>
      <c r="G8" s="24"/>
      <c r="H8" s="24"/>
      <c r="I8" s="24"/>
      <c r="J8" s="24"/>
      <c r="K8" s="29" t="s">
        <v>25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26</v>
      </c>
      <c r="AL8" s="24"/>
      <c r="AM8" s="24"/>
      <c r="AN8" s="35" t="s">
        <v>27</v>
      </c>
      <c r="AO8" s="24"/>
      <c r="AP8" s="24"/>
      <c r="AQ8" s="24"/>
      <c r="AR8" s="22"/>
      <c r="BE8" s="33"/>
      <c r="BS8" s="19" t="s">
        <v>28</v>
      </c>
    </row>
    <row r="9" s="1" customFormat="1" ht="29.28" customHeight="1">
      <c r="B9" s="23"/>
      <c r="C9" s="24"/>
      <c r="D9" s="28" t="s">
        <v>29</v>
      </c>
      <c r="E9" s="24"/>
      <c r="F9" s="24"/>
      <c r="G9" s="24"/>
      <c r="H9" s="24"/>
      <c r="I9" s="24"/>
      <c r="J9" s="24"/>
      <c r="K9" s="36" t="s">
        <v>30</v>
      </c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8" t="s">
        <v>31</v>
      </c>
      <c r="AL9" s="24"/>
      <c r="AM9" s="24"/>
      <c r="AN9" s="36" t="s">
        <v>32</v>
      </c>
      <c r="AO9" s="24"/>
      <c r="AP9" s="24"/>
      <c r="AQ9" s="24"/>
      <c r="AR9" s="22"/>
      <c r="BE9" s="33"/>
      <c r="BS9" s="19" t="s">
        <v>33</v>
      </c>
    </row>
    <row r="10" s="1" customFormat="1" ht="12" customHeight="1">
      <c r="B10" s="23"/>
      <c r="C10" s="24"/>
      <c r="D10" s="34" t="s">
        <v>34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35</v>
      </c>
      <c r="AL10" s="24"/>
      <c r="AM10" s="24"/>
      <c r="AN10" s="29" t="s">
        <v>36</v>
      </c>
      <c r="AO10" s="24"/>
      <c r="AP10" s="24"/>
      <c r="AQ10" s="24"/>
      <c r="AR10" s="22"/>
      <c r="BE10" s="33"/>
      <c r="BS10" s="19" t="s">
        <v>18</v>
      </c>
    </row>
    <row r="11" s="1" customFormat="1" ht="18.48" customHeight="1">
      <c r="B11" s="23"/>
      <c r="C11" s="24"/>
      <c r="D11" s="24"/>
      <c r="E11" s="29" t="s">
        <v>37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38</v>
      </c>
      <c r="AL11" s="24"/>
      <c r="AM11" s="24"/>
      <c r="AN11" s="29" t="s">
        <v>36</v>
      </c>
      <c r="AO11" s="24"/>
      <c r="AP11" s="24"/>
      <c r="AQ11" s="24"/>
      <c r="AR11" s="22"/>
      <c r="BE11" s="33"/>
      <c r="BS11" s="19" t="s">
        <v>18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18</v>
      </c>
    </row>
    <row r="13" s="1" customFormat="1" ht="12" customHeight="1">
      <c r="B13" s="23"/>
      <c r="C13" s="24"/>
      <c r="D13" s="34" t="s">
        <v>39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35</v>
      </c>
      <c r="AL13" s="24"/>
      <c r="AM13" s="24"/>
      <c r="AN13" s="37" t="s">
        <v>40</v>
      </c>
      <c r="AO13" s="24"/>
      <c r="AP13" s="24"/>
      <c r="AQ13" s="24"/>
      <c r="AR13" s="22"/>
      <c r="BE13" s="33"/>
      <c r="BS13" s="19" t="s">
        <v>18</v>
      </c>
    </row>
    <row r="14">
      <c r="B14" s="23"/>
      <c r="C14" s="24"/>
      <c r="D14" s="24"/>
      <c r="E14" s="37" t="s">
        <v>40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4" t="s">
        <v>38</v>
      </c>
      <c r="AL14" s="24"/>
      <c r="AM14" s="24"/>
      <c r="AN14" s="37" t="s">
        <v>40</v>
      </c>
      <c r="AO14" s="24"/>
      <c r="AP14" s="24"/>
      <c r="AQ14" s="24"/>
      <c r="AR14" s="22"/>
      <c r="BE14" s="33"/>
      <c r="BS14" s="19" t="s">
        <v>18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41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35</v>
      </c>
      <c r="AL16" s="24"/>
      <c r="AM16" s="24"/>
      <c r="AN16" s="29" t="s">
        <v>36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42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38</v>
      </c>
      <c r="AL17" s="24"/>
      <c r="AM17" s="24"/>
      <c r="AN17" s="29" t="s">
        <v>36</v>
      </c>
      <c r="AO17" s="24"/>
      <c r="AP17" s="24"/>
      <c r="AQ17" s="24"/>
      <c r="AR17" s="22"/>
      <c r="BE17" s="33"/>
      <c r="BS17" s="19" t="s">
        <v>43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44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35</v>
      </c>
      <c r="AL19" s="24"/>
      <c r="AM19" s="24"/>
      <c r="AN19" s="29" t="s">
        <v>36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45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38</v>
      </c>
      <c r="AL20" s="24"/>
      <c r="AM20" s="24"/>
      <c r="AN20" s="29" t="s">
        <v>36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46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9" t="s">
        <v>47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4"/>
      <c r="AQ25" s="24"/>
      <c r="AR25" s="22"/>
      <c r="BE25" s="33"/>
    </row>
    <row r="26" s="2" customFormat="1" ht="25.92" customHeight="1">
      <c r="A26" s="41"/>
      <c r="B26" s="42"/>
      <c r="C26" s="43"/>
      <c r="D26" s="44" t="s">
        <v>48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3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3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49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50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51</v>
      </c>
      <c r="AL28" s="48"/>
      <c r="AM28" s="48"/>
      <c r="AN28" s="48"/>
      <c r="AO28" s="48"/>
      <c r="AP28" s="43"/>
      <c r="AQ28" s="43"/>
      <c r="AR28" s="47"/>
      <c r="BE28" s="33"/>
    </row>
    <row r="29" s="3" customFormat="1" ht="14.4" customHeight="1">
      <c r="A29" s="3"/>
      <c r="B29" s="49"/>
      <c r="C29" s="50"/>
      <c r="D29" s="34" t="s">
        <v>52</v>
      </c>
      <c r="E29" s="50"/>
      <c r="F29" s="34" t="s">
        <v>53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4" t="s">
        <v>54</v>
      </c>
      <c r="G30" s="50"/>
      <c r="H30" s="50"/>
      <c r="I30" s="50"/>
      <c r="J30" s="50"/>
      <c r="K30" s="50"/>
      <c r="L30" s="51">
        <v>0.12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4" t="s">
        <v>55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4" t="s">
        <v>56</v>
      </c>
      <c r="G32" s="50"/>
      <c r="H32" s="50"/>
      <c r="I32" s="50"/>
      <c r="J32" s="50"/>
      <c r="K32" s="50"/>
      <c r="L32" s="51">
        <v>0.12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4" t="s">
        <v>57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58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59</v>
      </c>
      <c r="U35" s="57"/>
      <c r="V35" s="57"/>
      <c r="W35" s="57"/>
      <c r="X35" s="59" t="s">
        <v>60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5" t="s">
        <v>61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4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220912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MŠ Horní Bludovice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4" t="s">
        <v>24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>Horní Bludovice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4" t="s">
        <v>26</v>
      </c>
      <c r="AJ47" s="43"/>
      <c r="AK47" s="43"/>
      <c r="AL47" s="43"/>
      <c r="AM47" s="75" t="str">
        <f>IF(AN8= "","",AN8)</f>
        <v>12. 8. 2022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15.15" customHeight="1">
      <c r="A49" s="41"/>
      <c r="B49" s="42"/>
      <c r="C49" s="34" t="s">
        <v>34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>Obec Horní Bludovice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4" t="s">
        <v>41</v>
      </c>
      <c r="AJ49" s="43"/>
      <c r="AK49" s="43"/>
      <c r="AL49" s="43"/>
      <c r="AM49" s="76" t="str">
        <f>IF(E17="","",E17)</f>
        <v>Stavební Klinika s.r.o.</v>
      </c>
      <c r="AN49" s="67"/>
      <c r="AO49" s="67"/>
      <c r="AP49" s="67"/>
      <c r="AQ49" s="43"/>
      <c r="AR49" s="47"/>
      <c r="AS49" s="77" t="s">
        <v>62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4" t="s">
        <v>39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4" t="s">
        <v>44</v>
      </c>
      <c r="AJ50" s="43"/>
      <c r="AK50" s="43"/>
      <c r="AL50" s="43"/>
      <c r="AM50" s="76" t="str">
        <f>IF(E20="","",E20)</f>
        <v>Ing. Jiří Novotný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63</v>
      </c>
      <c r="D52" s="90"/>
      <c r="E52" s="90"/>
      <c r="F52" s="90"/>
      <c r="G52" s="90"/>
      <c r="H52" s="91"/>
      <c r="I52" s="92" t="s">
        <v>64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65</v>
      </c>
      <c r="AH52" s="90"/>
      <c r="AI52" s="90"/>
      <c r="AJ52" s="90"/>
      <c r="AK52" s="90"/>
      <c r="AL52" s="90"/>
      <c r="AM52" s="90"/>
      <c r="AN52" s="92" t="s">
        <v>66</v>
      </c>
      <c r="AO52" s="90"/>
      <c r="AP52" s="90"/>
      <c r="AQ52" s="94" t="s">
        <v>67</v>
      </c>
      <c r="AR52" s="47"/>
      <c r="AS52" s="95" t="s">
        <v>68</v>
      </c>
      <c r="AT52" s="96" t="s">
        <v>69</v>
      </c>
      <c r="AU52" s="96" t="s">
        <v>70</v>
      </c>
      <c r="AV52" s="96" t="s">
        <v>71</v>
      </c>
      <c r="AW52" s="96" t="s">
        <v>72</v>
      </c>
      <c r="AX52" s="96" t="s">
        <v>73</v>
      </c>
      <c r="AY52" s="96" t="s">
        <v>74</v>
      </c>
      <c r="AZ52" s="96" t="s">
        <v>75</v>
      </c>
      <c r="BA52" s="96" t="s">
        <v>76</v>
      </c>
      <c r="BB52" s="96" t="s">
        <v>77</v>
      </c>
      <c r="BC52" s="96" t="s">
        <v>78</v>
      </c>
      <c r="BD52" s="97" t="s">
        <v>79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80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ROUND(SUM(AG55:AG61),2)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36</v>
      </c>
      <c r="AR54" s="107"/>
      <c r="AS54" s="108">
        <f>ROUND(SUM(AS55:AS61),2)</f>
        <v>0</v>
      </c>
      <c r="AT54" s="109">
        <f>ROUND(SUM(AV54:AW54),2)</f>
        <v>0</v>
      </c>
      <c r="AU54" s="110">
        <f>ROUND(SUM(AU55:AU61),5)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ROUND(SUM(AZ55:AZ61),2)</f>
        <v>0</v>
      </c>
      <c r="BA54" s="109">
        <f>ROUND(SUM(BA55:BA61),2)</f>
        <v>0</v>
      </c>
      <c r="BB54" s="109">
        <f>ROUND(SUM(BB55:BB61),2)</f>
        <v>0</v>
      </c>
      <c r="BC54" s="109">
        <f>ROUND(SUM(BC55:BC61),2)</f>
        <v>0</v>
      </c>
      <c r="BD54" s="111">
        <f>ROUND(SUM(BD55:BD61),2)</f>
        <v>0</v>
      </c>
      <c r="BE54" s="6"/>
      <c r="BS54" s="112" t="s">
        <v>81</v>
      </c>
      <c r="BT54" s="112" t="s">
        <v>82</v>
      </c>
      <c r="BU54" s="113" t="s">
        <v>83</v>
      </c>
      <c r="BV54" s="112" t="s">
        <v>84</v>
      </c>
      <c r="BW54" s="112" t="s">
        <v>5</v>
      </c>
      <c r="BX54" s="112" t="s">
        <v>85</v>
      </c>
      <c r="CL54" s="112" t="s">
        <v>20</v>
      </c>
    </row>
    <row r="55" s="7" customFormat="1" ht="16.5" customHeight="1">
      <c r="A55" s="114" t="s">
        <v>86</v>
      </c>
      <c r="B55" s="115"/>
      <c r="C55" s="116"/>
      <c r="D55" s="117" t="s">
        <v>87</v>
      </c>
      <c r="E55" s="117"/>
      <c r="F55" s="117"/>
      <c r="G55" s="117"/>
      <c r="H55" s="117"/>
      <c r="I55" s="118"/>
      <c r="J55" s="117" t="s">
        <v>88</v>
      </c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9">
        <f>'00 - VRN'!J30</f>
        <v>0</v>
      </c>
      <c r="AH55" s="118"/>
      <c r="AI55" s="118"/>
      <c r="AJ55" s="118"/>
      <c r="AK55" s="118"/>
      <c r="AL55" s="118"/>
      <c r="AM55" s="118"/>
      <c r="AN55" s="119">
        <f>SUM(AG55,AT55)</f>
        <v>0</v>
      </c>
      <c r="AO55" s="118"/>
      <c r="AP55" s="118"/>
      <c r="AQ55" s="120" t="s">
        <v>89</v>
      </c>
      <c r="AR55" s="121"/>
      <c r="AS55" s="122">
        <v>0</v>
      </c>
      <c r="AT55" s="123">
        <f>ROUND(SUM(AV55:AW55),2)</f>
        <v>0</v>
      </c>
      <c r="AU55" s="124">
        <f>'00 - VRN'!P84</f>
        <v>0</v>
      </c>
      <c r="AV55" s="123">
        <f>'00 - VRN'!J33</f>
        <v>0</v>
      </c>
      <c r="AW55" s="123">
        <f>'00 - VRN'!J34</f>
        <v>0</v>
      </c>
      <c r="AX55" s="123">
        <f>'00 - VRN'!J35</f>
        <v>0</v>
      </c>
      <c r="AY55" s="123">
        <f>'00 - VRN'!J36</f>
        <v>0</v>
      </c>
      <c r="AZ55" s="123">
        <f>'00 - VRN'!F33</f>
        <v>0</v>
      </c>
      <c r="BA55" s="123">
        <f>'00 - VRN'!F34</f>
        <v>0</v>
      </c>
      <c r="BB55" s="123">
        <f>'00 - VRN'!F35</f>
        <v>0</v>
      </c>
      <c r="BC55" s="123">
        <f>'00 - VRN'!F36</f>
        <v>0</v>
      </c>
      <c r="BD55" s="125">
        <f>'00 - VRN'!F37</f>
        <v>0</v>
      </c>
      <c r="BE55" s="7"/>
      <c r="BT55" s="126" t="s">
        <v>23</v>
      </c>
      <c r="BV55" s="126" t="s">
        <v>84</v>
      </c>
      <c r="BW55" s="126" t="s">
        <v>90</v>
      </c>
      <c r="BX55" s="126" t="s">
        <v>5</v>
      </c>
      <c r="CL55" s="126" t="s">
        <v>36</v>
      </c>
      <c r="CM55" s="126" t="s">
        <v>91</v>
      </c>
    </row>
    <row r="56" s="7" customFormat="1" ht="16.5" customHeight="1">
      <c r="A56" s="114" t="s">
        <v>86</v>
      </c>
      <c r="B56" s="115"/>
      <c r="C56" s="116"/>
      <c r="D56" s="117" t="s">
        <v>92</v>
      </c>
      <c r="E56" s="117"/>
      <c r="F56" s="117"/>
      <c r="G56" s="117"/>
      <c r="H56" s="117"/>
      <c r="I56" s="118"/>
      <c r="J56" s="117" t="s">
        <v>93</v>
      </c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17"/>
      <c r="AC56" s="117"/>
      <c r="AD56" s="117"/>
      <c r="AE56" s="117"/>
      <c r="AF56" s="117"/>
      <c r="AG56" s="119">
        <f>'01 - Stavební část objektu'!J30</f>
        <v>0</v>
      </c>
      <c r="AH56" s="118"/>
      <c r="AI56" s="118"/>
      <c r="AJ56" s="118"/>
      <c r="AK56" s="118"/>
      <c r="AL56" s="118"/>
      <c r="AM56" s="118"/>
      <c r="AN56" s="119">
        <f>SUM(AG56,AT56)</f>
        <v>0</v>
      </c>
      <c r="AO56" s="118"/>
      <c r="AP56" s="118"/>
      <c r="AQ56" s="120" t="s">
        <v>89</v>
      </c>
      <c r="AR56" s="121"/>
      <c r="AS56" s="122">
        <v>0</v>
      </c>
      <c r="AT56" s="123">
        <f>ROUND(SUM(AV56:AW56),2)</f>
        <v>0</v>
      </c>
      <c r="AU56" s="124">
        <f>'01 - Stavební část objektu'!P111</f>
        <v>0</v>
      </c>
      <c r="AV56" s="123">
        <f>'01 - Stavební část objektu'!J33</f>
        <v>0</v>
      </c>
      <c r="AW56" s="123">
        <f>'01 - Stavební část objektu'!J34</f>
        <v>0</v>
      </c>
      <c r="AX56" s="123">
        <f>'01 - Stavební část objektu'!J35</f>
        <v>0</v>
      </c>
      <c r="AY56" s="123">
        <f>'01 - Stavební část objektu'!J36</f>
        <v>0</v>
      </c>
      <c r="AZ56" s="123">
        <f>'01 - Stavební část objektu'!F33</f>
        <v>0</v>
      </c>
      <c r="BA56" s="123">
        <f>'01 - Stavební část objektu'!F34</f>
        <v>0</v>
      </c>
      <c r="BB56" s="123">
        <f>'01 - Stavební část objektu'!F35</f>
        <v>0</v>
      </c>
      <c r="BC56" s="123">
        <f>'01 - Stavební část objektu'!F36</f>
        <v>0</v>
      </c>
      <c r="BD56" s="125">
        <f>'01 - Stavební část objektu'!F37</f>
        <v>0</v>
      </c>
      <c r="BE56" s="7"/>
      <c r="BT56" s="126" t="s">
        <v>23</v>
      </c>
      <c r="BV56" s="126" t="s">
        <v>84</v>
      </c>
      <c r="BW56" s="126" t="s">
        <v>94</v>
      </c>
      <c r="BX56" s="126" t="s">
        <v>5</v>
      </c>
      <c r="CL56" s="126" t="s">
        <v>36</v>
      </c>
      <c r="CM56" s="126" t="s">
        <v>91</v>
      </c>
    </row>
    <row r="57" s="7" customFormat="1" ht="16.5" customHeight="1">
      <c r="A57" s="114" t="s">
        <v>86</v>
      </c>
      <c r="B57" s="115"/>
      <c r="C57" s="116"/>
      <c r="D57" s="117" t="s">
        <v>95</v>
      </c>
      <c r="E57" s="117"/>
      <c r="F57" s="117"/>
      <c r="G57" s="117"/>
      <c r="H57" s="117"/>
      <c r="I57" s="118"/>
      <c r="J57" s="117" t="s">
        <v>96</v>
      </c>
      <c r="K57" s="117"/>
      <c r="L57" s="117"/>
      <c r="M57" s="117"/>
      <c r="N57" s="117"/>
      <c r="O57" s="117"/>
      <c r="P57" s="117"/>
      <c r="Q57" s="117"/>
      <c r="R57" s="117"/>
      <c r="S57" s="117"/>
      <c r="T57" s="117"/>
      <c r="U57" s="117"/>
      <c r="V57" s="117"/>
      <c r="W57" s="117"/>
      <c r="X57" s="117"/>
      <c r="Y57" s="117"/>
      <c r="Z57" s="117"/>
      <c r="AA57" s="117"/>
      <c r="AB57" s="117"/>
      <c r="AC57" s="117"/>
      <c r="AD57" s="117"/>
      <c r="AE57" s="117"/>
      <c r="AF57" s="117"/>
      <c r="AG57" s="119">
        <f>'01 ZTI - ZTI budova'!J30</f>
        <v>0</v>
      </c>
      <c r="AH57" s="118"/>
      <c r="AI57" s="118"/>
      <c r="AJ57" s="118"/>
      <c r="AK57" s="118"/>
      <c r="AL57" s="118"/>
      <c r="AM57" s="118"/>
      <c r="AN57" s="119">
        <f>SUM(AG57,AT57)</f>
        <v>0</v>
      </c>
      <c r="AO57" s="118"/>
      <c r="AP57" s="118"/>
      <c r="AQ57" s="120" t="s">
        <v>89</v>
      </c>
      <c r="AR57" s="121"/>
      <c r="AS57" s="122">
        <v>0</v>
      </c>
      <c r="AT57" s="123">
        <f>ROUND(SUM(AV57:AW57),2)</f>
        <v>0</v>
      </c>
      <c r="AU57" s="124">
        <f>'01 ZTI - ZTI budova'!P92</f>
        <v>0</v>
      </c>
      <c r="AV57" s="123">
        <f>'01 ZTI - ZTI budova'!J33</f>
        <v>0</v>
      </c>
      <c r="AW57" s="123">
        <f>'01 ZTI - ZTI budova'!J34</f>
        <v>0</v>
      </c>
      <c r="AX57" s="123">
        <f>'01 ZTI - ZTI budova'!J35</f>
        <v>0</v>
      </c>
      <c r="AY57" s="123">
        <f>'01 ZTI - ZTI budova'!J36</f>
        <v>0</v>
      </c>
      <c r="AZ57" s="123">
        <f>'01 ZTI - ZTI budova'!F33</f>
        <v>0</v>
      </c>
      <c r="BA57" s="123">
        <f>'01 ZTI - ZTI budova'!F34</f>
        <v>0</v>
      </c>
      <c r="BB57" s="123">
        <f>'01 ZTI - ZTI budova'!F35</f>
        <v>0</v>
      </c>
      <c r="BC57" s="123">
        <f>'01 ZTI - ZTI budova'!F36</f>
        <v>0</v>
      </c>
      <c r="BD57" s="125">
        <f>'01 ZTI - ZTI budova'!F37</f>
        <v>0</v>
      </c>
      <c r="BE57" s="7"/>
      <c r="BT57" s="126" t="s">
        <v>23</v>
      </c>
      <c r="BV57" s="126" t="s">
        <v>84</v>
      </c>
      <c r="BW57" s="126" t="s">
        <v>97</v>
      </c>
      <c r="BX57" s="126" t="s">
        <v>5</v>
      </c>
      <c r="CL57" s="126" t="s">
        <v>36</v>
      </c>
      <c r="CM57" s="126" t="s">
        <v>91</v>
      </c>
    </row>
    <row r="58" s="7" customFormat="1" ht="16.5" customHeight="1">
      <c r="A58" s="114" t="s">
        <v>86</v>
      </c>
      <c r="B58" s="115"/>
      <c r="C58" s="116"/>
      <c r="D58" s="117" t="s">
        <v>98</v>
      </c>
      <c r="E58" s="117"/>
      <c r="F58" s="117"/>
      <c r="G58" s="117"/>
      <c r="H58" s="117"/>
      <c r="I58" s="118"/>
      <c r="J58" s="117" t="s">
        <v>99</v>
      </c>
      <c r="K58" s="117"/>
      <c r="L58" s="117"/>
      <c r="M58" s="117"/>
      <c r="N58" s="117"/>
      <c r="O58" s="117"/>
      <c r="P58" s="117"/>
      <c r="Q58" s="117"/>
      <c r="R58" s="117"/>
      <c r="S58" s="117"/>
      <c r="T58" s="117"/>
      <c r="U58" s="117"/>
      <c r="V58" s="117"/>
      <c r="W58" s="117"/>
      <c r="X58" s="117"/>
      <c r="Y58" s="117"/>
      <c r="Z58" s="117"/>
      <c r="AA58" s="117"/>
      <c r="AB58" s="117"/>
      <c r="AC58" s="117"/>
      <c r="AD58" s="117"/>
      <c r="AE58" s="117"/>
      <c r="AF58" s="117"/>
      <c r="AG58" s="119">
        <f>'02 - Komunikace a terénní...'!J30</f>
        <v>0</v>
      </c>
      <c r="AH58" s="118"/>
      <c r="AI58" s="118"/>
      <c r="AJ58" s="118"/>
      <c r="AK58" s="118"/>
      <c r="AL58" s="118"/>
      <c r="AM58" s="118"/>
      <c r="AN58" s="119">
        <f>SUM(AG58,AT58)</f>
        <v>0</v>
      </c>
      <c r="AO58" s="118"/>
      <c r="AP58" s="118"/>
      <c r="AQ58" s="120" t="s">
        <v>89</v>
      </c>
      <c r="AR58" s="121"/>
      <c r="AS58" s="122">
        <v>0</v>
      </c>
      <c r="AT58" s="123">
        <f>ROUND(SUM(AV58:AW58),2)</f>
        <v>0</v>
      </c>
      <c r="AU58" s="124">
        <f>'02 - Komunikace a terénní...'!P89</f>
        <v>0</v>
      </c>
      <c r="AV58" s="123">
        <f>'02 - Komunikace a terénní...'!J33</f>
        <v>0</v>
      </c>
      <c r="AW58" s="123">
        <f>'02 - Komunikace a terénní...'!J34</f>
        <v>0</v>
      </c>
      <c r="AX58" s="123">
        <f>'02 - Komunikace a terénní...'!J35</f>
        <v>0</v>
      </c>
      <c r="AY58" s="123">
        <f>'02 - Komunikace a terénní...'!J36</f>
        <v>0</v>
      </c>
      <c r="AZ58" s="123">
        <f>'02 - Komunikace a terénní...'!F33</f>
        <v>0</v>
      </c>
      <c r="BA58" s="123">
        <f>'02 - Komunikace a terénní...'!F34</f>
        <v>0</v>
      </c>
      <c r="BB58" s="123">
        <f>'02 - Komunikace a terénní...'!F35</f>
        <v>0</v>
      </c>
      <c r="BC58" s="123">
        <f>'02 - Komunikace a terénní...'!F36</f>
        <v>0</v>
      </c>
      <c r="BD58" s="125">
        <f>'02 - Komunikace a terénní...'!F37</f>
        <v>0</v>
      </c>
      <c r="BE58" s="7"/>
      <c r="BT58" s="126" t="s">
        <v>23</v>
      </c>
      <c r="BV58" s="126" t="s">
        <v>84</v>
      </c>
      <c r="BW58" s="126" t="s">
        <v>100</v>
      </c>
      <c r="BX58" s="126" t="s">
        <v>5</v>
      </c>
      <c r="CL58" s="126" t="s">
        <v>36</v>
      </c>
      <c r="CM58" s="126" t="s">
        <v>91</v>
      </c>
    </row>
    <row r="59" s="7" customFormat="1" ht="16.5" customHeight="1">
      <c r="A59" s="114" t="s">
        <v>86</v>
      </c>
      <c r="B59" s="115"/>
      <c r="C59" s="116"/>
      <c r="D59" s="117" t="s">
        <v>101</v>
      </c>
      <c r="E59" s="117"/>
      <c r="F59" s="117"/>
      <c r="G59" s="117"/>
      <c r="H59" s="117"/>
      <c r="I59" s="118"/>
      <c r="J59" s="117" t="s">
        <v>102</v>
      </c>
      <c r="K59" s="117"/>
      <c r="L59" s="117"/>
      <c r="M59" s="117"/>
      <c r="N59" s="117"/>
      <c r="O59" s="117"/>
      <c r="P59" s="117"/>
      <c r="Q59" s="117"/>
      <c r="R59" s="117"/>
      <c r="S59" s="117"/>
      <c r="T59" s="117"/>
      <c r="U59" s="117"/>
      <c r="V59" s="117"/>
      <c r="W59" s="117"/>
      <c r="X59" s="117"/>
      <c r="Y59" s="117"/>
      <c r="Z59" s="117"/>
      <c r="AA59" s="117"/>
      <c r="AB59" s="117"/>
      <c r="AC59" s="117"/>
      <c r="AD59" s="117"/>
      <c r="AE59" s="117"/>
      <c r="AF59" s="117"/>
      <c r="AG59" s="119">
        <f>'03 - přípojka vody'!J30</f>
        <v>0</v>
      </c>
      <c r="AH59" s="118"/>
      <c r="AI59" s="118"/>
      <c r="AJ59" s="118"/>
      <c r="AK59" s="118"/>
      <c r="AL59" s="118"/>
      <c r="AM59" s="118"/>
      <c r="AN59" s="119">
        <f>SUM(AG59,AT59)</f>
        <v>0</v>
      </c>
      <c r="AO59" s="118"/>
      <c r="AP59" s="118"/>
      <c r="AQ59" s="120" t="s">
        <v>89</v>
      </c>
      <c r="AR59" s="121"/>
      <c r="AS59" s="122">
        <v>0</v>
      </c>
      <c r="AT59" s="123">
        <f>ROUND(SUM(AV59:AW59),2)</f>
        <v>0</v>
      </c>
      <c r="AU59" s="124">
        <f>'03 - přípojka vody'!P87</f>
        <v>0</v>
      </c>
      <c r="AV59" s="123">
        <f>'03 - přípojka vody'!J33</f>
        <v>0</v>
      </c>
      <c r="AW59" s="123">
        <f>'03 - přípojka vody'!J34</f>
        <v>0</v>
      </c>
      <c r="AX59" s="123">
        <f>'03 - přípojka vody'!J35</f>
        <v>0</v>
      </c>
      <c r="AY59" s="123">
        <f>'03 - přípojka vody'!J36</f>
        <v>0</v>
      </c>
      <c r="AZ59" s="123">
        <f>'03 - přípojka vody'!F33</f>
        <v>0</v>
      </c>
      <c r="BA59" s="123">
        <f>'03 - přípojka vody'!F34</f>
        <v>0</v>
      </c>
      <c r="BB59" s="123">
        <f>'03 - přípojka vody'!F35</f>
        <v>0</v>
      </c>
      <c r="BC59" s="123">
        <f>'03 - přípojka vody'!F36</f>
        <v>0</v>
      </c>
      <c r="BD59" s="125">
        <f>'03 - přípojka vody'!F37</f>
        <v>0</v>
      </c>
      <c r="BE59" s="7"/>
      <c r="BT59" s="126" t="s">
        <v>23</v>
      </c>
      <c r="BV59" s="126" t="s">
        <v>84</v>
      </c>
      <c r="BW59" s="126" t="s">
        <v>103</v>
      </c>
      <c r="BX59" s="126" t="s">
        <v>5</v>
      </c>
      <c r="CL59" s="126" t="s">
        <v>36</v>
      </c>
      <c r="CM59" s="126" t="s">
        <v>91</v>
      </c>
    </row>
    <row r="60" s="7" customFormat="1" ht="16.5" customHeight="1">
      <c r="A60" s="114" t="s">
        <v>86</v>
      </c>
      <c r="B60" s="115"/>
      <c r="C60" s="116"/>
      <c r="D60" s="117" t="s">
        <v>104</v>
      </c>
      <c r="E60" s="117"/>
      <c r="F60" s="117"/>
      <c r="G60" s="117"/>
      <c r="H60" s="117"/>
      <c r="I60" s="118"/>
      <c r="J60" s="117" t="s">
        <v>105</v>
      </c>
      <c r="K60" s="117"/>
      <c r="L60" s="117"/>
      <c r="M60" s="117"/>
      <c r="N60" s="117"/>
      <c r="O60" s="117"/>
      <c r="P60" s="117"/>
      <c r="Q60" s="117"/>
      <c r="R60" s="117"/>
      <c r="S60" s="117"/>
      <c r="T60" s="117"/>
      <c r="U60" s="117"/>
      <c r="V60" s="117"/>
      <c r="W60" s="117"/>
      <c r="X60" s="117"/>
      <c r="Y60" s="117"/>
      <c r="Z60" s="117"/>
      <c r="AA60" s="117"/>
      <c r="AB60" s="117"/>
      <c r="AC60" s="117"/>
      <c r="AD60" s="117"/>
      <c r="AE60" s="117"/>
      <c r="AF60" s="117"/>
      <c r="AG60" s="119">
        <f>'04 - dešťová a splašková ...'!J30</f>
        <v>0</v>
      </c>
      <c r="AH60" s="118"/>
      <c r="AI60" s="118"/>
      <c r="AJ60" s="118"/>
      <c r="AK60" s="118"/>
      <c r="AL60" s="118"/>
      <c r="AM60" s="118"/>
      <c r="AN60" s="119">
        <f>SUM(AG60,AT60)</f>
        <v>0</v>
      </c>
      <c r="AO60" s="118"/>
      <c r="AP60" s="118"/>
      <c r="AQ60" s="120" t="s">
        <v>89</v>
      </c>
      <c r="AR60" s="121"/>
      <c r="AS60" s="122">
        <v>0</v>
      </c>
      <c r="AT60" s="123">
        <f>ROUND(SUM(AV60:AW60),2)</f>
        <v>0</v>
      </c>
      <c r="AU60" s="124">
        <f>'04 - dešťová a splašková ...'!P92</f>
        <v>0</v>
      </c>
      <c r="AV60" s="123">
        <f>'04 - dešťová a splašková ...'!J33</f>
        <v>0</v>
      </c>
      <c r="AW60" s="123">
        <f>'04 - dešťová a splašková ...'!J34</f>
        <v>0</v>
      </c>
      <c r="AX60" s="123">
        <f>'04 - dešťová a splašková ...'!J35</f>
        <v>0</v>
      </c>
      <c r="AY60" s="123">
        <f>'04 - dešťová a splašková ...'!J36</f>
        <v>0</v>
      </c>
      <c r="AZ60" s="123">
        <f>'04 - dešťová a splašková ...'!F33</f>
        <v>0</v>
      </c>
      <c r="BA60" s="123">
        <f>'04 - dešťová a splašková ...'!F34</f>
        <v>0</v>
      </c>
      <c r="BB60" s="123">
        <f>'04 - dešťová a splašková ...'!F35</f>
        <v>0</v>
      </c>
      <c r="BC60" s="123">
        <f>'04 - dešťová a splašková ...'!F36</f>
        <v>0</v>
      </c>
      <c r="BD60" s="125">
        <f>'04 - dešťová a splašková ...'!F37</f>
        <v>0</v>
      </c>
      <c r="BE60" s="7"/>
      <c r="BT60" s="126" t="s">
        <v>23</v>
      </c>
      <c r="BV60" s="126" t="s">
        <v>84</v>
      </c>
      <c r="BW60" s="126" t="s">
        <v>106</v>
      </c>
      <c r="BX60" s="126" t="s">
        <v>5</v>
      </c>
      <c r="CL60" s="126" t="s">
        <v>36</v>
      </c>
      <c r="CM60" s="126" t="s">
        <v>91</v>
      </c>
    </row>
    <row r="61" s="7" customFormat="1" ht="16.5" customHeight="1">
      <c r="A61" s="114" t="s">
        <v>86</v>
      </c>
      <c r="B61" s="115"/>
      <c r="C61" s="116"/>
      <c r="D61" s="117" t="s">
        <v>107</v>
      </c>
      <c r="E61" s="117"/>
      <c r="F61" s="117"/>
      <c r="G61" s="117"/>
      <c r="H61" s="117"/>
      <c r="I61" s="118"/>
      <c r="J61" s="117" t="s">
        <v>108</v>
      </c>
      <c r="K61" s="117"/>
      <c r="L61" s="117"/>
      <c r="M61" s="117"/>
      <c r="N61" s="117"/>
      <c r="O61" s="117"/>
      <c r="P61" s="117"/>
      <c r="Q61" s="117"/>
      <c r="R61" s="117"/>
      <c r="S61" s="117"/>
      <c r="T61" s="117"/>
      <c r="U61" s="117"/>
      <c r="V61" s="117"/>
      <c r="W61" s="117"/>
      <c r="X61" s="117"/>
      <c r="Y61" s="117"/>
      <c r="Z61" s="117"/>
      <c r="AA61" s="117"/>
      <c r="AB61" s="117"/>
      <c r="AC61" s="117"/>
      <c r="AD61" s="117"/>
      <c r="AE61" s="117"/>
      <c r="AF61" s="117"/>
      <c r="AG61" s="119">
        <f>'05 - Bourací práce'!J30</f>
        <v>0</v>
      </c>
      <c r="AH61" s="118"/>
      <c r="AI61" s="118"/>
      <c r="AJ61" s="118"/>
      <c r="AK61" s="118"/>
      <c r="AL61" s="118"/>
      <c r="AM61" s="118"/>
      <c r="AN61" s="119">
        <f>SUM(AG61,AT61)</f>
        <v>0</v>
      </c>
      <c r="AO61" s="118"/>
      <c r="AP61" s="118"/>
      <c r="AQ61" s="120" t="s">
        <v>89</v>
      </c>
      <c r="AR61" s="121"/>
      <c r="AS61" s="127">
        <v>0</v>
      </c>
      <c r="AT61" s="128">
        <f>ROUND(SUM(AV61:AW61),2)</f>
        <v>0</v>
      </c>
      <c r="AU61" s="129">
        <f>'05 - Bourací práce'!P87</f>
        <v>0</v>
      </c>
      <c r="AV61" s="128">
        <f>'05 - Bourací práce'!J33</f>
        <v>0</v>
      </c>
      <c r="AW61" s="128">
        <f>'05 - Bourací práce'!J34</f>
        <v>0</v>
      </c>
      <c r="AX61" s="128">
        <f>'05 - Bourací práce'!J35</f>
        <v>0</v>
      </c>
      <c r="AY61" s="128">
        <f>'05 - Bourací práce'!J36</f>
        <v>0</v>
      </c>
      <c r="AZ61" s="128">
        <f>'05 - Bourací práce'!F33</f>
        <v>0</v>
      </c>
      <c r="BA61" s="128">
        <f>'05 - Bourací práce'!F34</f>
        <v>0</v>
      </c>
      <c r="BB61" s="128">
        <f>'05 - Bourací práce'!F35</f>
        <v>0</v>
      </c>
      <c r="BC61" s="128">
        <f>'05 - Bourací práce'!F36</f>
        <v>0</v>
      </c>
      <c r="BD61" s="130">
        <f>'05 - Bourací práce'!F37</f>
        <v>0</v>
      </c>
      <c r="BE61" s="7"/>
      <c r="BT61" s="126" t="s">
        <v>23</v>
      </c>
      <c r="BV61" s="126" t="s">
        <v>84</v>
      </c>
      <c r="BW61" s="126" t="s">
        <v>109</v>
      </c>
      <c r="BX61" s="126" t="s">
        <v>5</v>
      </c>
      <c r="CL61" s="126" t="s">
        <v>36</v>
      </c>
      <c r="CM61" s="126" t="s">
        <v>91</v>
      </c>
    </row>
    <row r="62" s="2" customFormat="1" ht="30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7"/>
      <c r="AS62" s="41"/>
      <c r="AT62" s="41"/>
      <c r="AU62" s="41"/>
      <c r="AV62" s="41"/>
      <c r="AW62" s="41"/>
      <c r="AX62" s="41"/>
      <c r="AY62" s="41"/>
      <c r="AZ62" s="41"/>
      <c r="BA62" s="41"/>
      <c r="BB62" s="41"/>
      <c r="BC62" s="41"/>
      <c r="BD62" s="41"/>
      <c r="BE62" s="41"/>
    </row>
    <row r="63" s="2" customFormat="1" ht="6.96" customHeight="1">
      <c r="A63" s="41"/>
      <c r="B63" s="62"/>
      <c r="C63" s="63"/>
      <c r="D63" s="63"/>
      <c r="E63" s="63"/>
      <c r="F63" s="63"/>
      <c r="G63" s="63"/>
      <c r="H63" s="63"/>
      <c r="I63" s="63"/>
      <c r="J63" s="63"/>
      <c r="K63" s="63"/>
      <c r="L63" s="63"/>
      <c r="M63" s="63"/>
      <c r="N63" s="63"/>
      <c r="O63" s="63"/>
      <c r="P63" s="63"/>
      <c r="Q63" s="63"/>
      <c r="R63" s="63"/>
      <c r="S63" s="63"/>
      <c r="T63" s="63"/>
      <c r="U63" s="63"/>
      <c r="V63" s="63"/>
      <c r="W63" s="63"/>
      <c r="X63" s="63"/>
      <c r="Y63" s="63"/>
      <c r="Z63" s="63"/>
      <c r="AA63" s="63"/>
      <c r="AB63" s="63"/>
      <c r="AC63" s="63"/>
      <c r="AD63" s="63"/>
      <c r="AE63" s="63"/>
      <c r="AF63" s="63"/>
      <c r="AG63" s="63"/>
      <c r="AH63" s="63"/>
      <c r="AI63" s="63"/>
      <c r="AJ63" s="63"/>
      <c r="AK63" s="63"/>
      <c r="AL63" s="63"/>
      <c r="AM63" s="63"/>
      <c r="AN63" s="63"/>
      <c r="AO63" s="63"/>
      <c r="AP63" s="63"/>
      <c r="AQ63" s="63"/>
      <c r="AR63" s="47"/>
      <c r="AS63" s="41"/>
      <c r="AT63" s="41"/>
      <c r="AU63" s="41"/>
      <c r="AV63" s="41"/>
      <c r="AW63" s="41"/>
      <c r="AX63" s="41"/>
      <c r="AY63" s="41"/>
      <c r="AZ63" s="41"/>
      <c r="BA63" s="41"/>
      <c r="BB63" s="41"/>
      <c r="BC63" s="41"/>
      <c r="BD63" s="41"/>
      <c r="BE63" s="41"/>
    </row>
  </sheetData>
  <sheetProtection sheet="1" formatColumns="0" formatRows="0" objects="1" scenarios="1" spinCount="100000" saltValue="03TPrXN0J1cvZ/D3J4GAs+DUffcYDCmNWtCRnHpVC204IpSpFHZPo7Me0yuKL/aM3XIKrljzoGm2MH7icoAgBQ==" hashValue="mHWlL7uAFquBNB6OrCptMU9OQrIgbhRWriXNf2VcXz5G7R/BTno+cOyNgUFT1zrGkR+ys6QJFPMi/LZduNreTQ==" algorithmName="SHA-512" password="CC35"/>
  <mergeCells count="66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00 - VRN'!C2" display="/"/>
    <hyperlink ref="A56" location="'01 - Stavební část objektu'!C2" display="/"/>
    <hyperlink ref="A57" location="'01 ZTI - ZTI budova'!C2" display="/"/>
    <hyperlink ref="A58" location="'02 - Komunikace a terénní...'!C2" display="/"/>
    <hyperlink ref="A59" location="'03 - přípojka vody'!C2" display="/"/>
    <hyperlink ref="A60" location="'04 - dešťová a splašková ...'!C2" display="/"/>
    <hyperlink ref="A61" location="'05 - Bourací práce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97" customWidth="1"/>
    <col min="2" max="2" width="1.667969" style="297" customWidth="1"/>
    <col min="3" max="4" width="5" style="297" customWidth="1"/>
    <col min="5" max="5" width="11.66016" style="297" customWidth="1"/>
    <col min="6" max="6" width="9.160156" style="297" customWidth="1"/>
    <col min="7" max="7" width="5" style="297" customWidth="1"/>
    <col min="8" max="8" width="77.83203" style="297" customWidth="1"/>
    <col min="9" max="10" width="20" style="297" customWidth="1"/>
    <col min="11" max="11" width="1.667969" style="297" customWidth="1"/>
  </cols>
  <sheetData>
    <row r="1" s="1" customFormat="1" ht="37.5" customHeight="1"/>
    <row r="2" s="1" customFormat="1" ht="7.5" customHeight="1">
      <c r="B2" s="298"/>
      <c r="C2" s="299"/>
      <c r="D2" s="299"/>
      <c r="E2" s="299"/>
      <c r="F2" s="299"/>
      <c r="G2" s="299"/>
      <c r="H2" s="299"/>
      <c r="I2" s="299"/>
      <c r="J2" s="299"/>
      <c r="K2" s="300"/>
    </row>
    <row r="3" s="16" customFormat="1" ht="45" customHeight="1">
      <c r="B3" s="301"/>
      <c r="C3" s="302" t="s">
        <v>2850</v>
      </c>
      <c r="D3" s="302"/>
      <c r="E3" s="302"/>
      <c r="F3" s="302"/>
      <c r="G3" s="302"/>
      <c r="H3" s="302"/>
      <c r="I3" s="302"/>
      <c r="J3" s="302"/>
      <c r="K3" s="303"/>
    </row>
    <row r="4" s="1" customFormat="1" ht="25.5" customHeight="1">
      <c r="B4" s="304"/>
      <c r="C4" s="305" t="s">
        <v>2851</v>
      </c>
      <c r="D4" s="305"/>
      <c r="E4" s="305"/>
      <c r="F4" s="305"/>
      <c r="G4" s="305"/>
      <c r="H4" s="305"/>
      <c r="I4" s="305"/>
      <c r="J4" s="305"/>
      <c r="K4" s="306"/>
    </row>
    <row r="5" s="1" customFormat="1" ht="5.25" customHeight="1">
      <c r="B5" s="304"/>
      <c r="C5" s="307"/>
      <c r="D5" s="307"/>
      <c r="E5" s="307"/>
      <c r="F5" s="307"/>
      <c r="G5" s="307"/>
      <c r="H5" s="307"/>
      <c r="I5" s="307"/>
      <c r="J5" s="307"/>
      <c r="K5" s="306"/>
    </row>
    <row r="6" s="1" customFormat="1" ht="15" customHeight="1">
      <c r="B6" s="304"/>
      <c r="C6" s="308" t="s">
        <v>2852</v>
      </c>
      <c r="D6" s="308"/>
      <c r="E6" s="308"/>
      <c r="F6" s="308"/>
      <c r="G6" s="308"/>
      <c r="H6" s="308"/>
      <c r="I6" s="308"/>
      <c r="J6" s="308"/>
      <c r="K6" s="306"/>
    </row>
    <row r="7" s="1" customFormat="1" ht="15" customHeight="1">
      <c r="B7" s="309"/>
      <c r="C7" s="308" t="s">
        <v>2853</v>
      </c>
      <c r="D7" s="308"/>
      <c r="E7" s="308"/>
      <c r="F7" s="308"/>
      <c r="G7" s="308"/>
      <c r="H7" s="308"/>
      <c r="I7" s="308"/>
      <c r="J7" s="308"/>
      <c r="K7" s="306"/>
    </row>
    <row r="8" s="1" customFormat="1" ht="12.75" customHeight="1">
      <c r="B8" s="309"/>
      <c r="C8" s="308"/>
      <c r="D8" s="308"/>
      <c r="E8" s="308"/>
      <c r="F8" s="308"/>
      <c r="G8" s="308"/>
      <c r="H8" s="308"/>
      <c r="I8" s="308"/>
      <c r="J8" s="308"/>
      <c r="K8" s="306"/>
    </row>
    <row r="9" s="1" customFormat="1" ht="15" customHeight="1">
      <c r="B9" s="309"/>
      <c r="C9" s="308" t="s">
        <v>2854</v>
      </c>
      <c r="D9" s="308"/>
      <c r="E9" s="308"/>
      <c r="F9" s="308"/>
      <c r="G9" s="308"/>
      <c r="H9" s="308"/>
      <c r="I9" s="308"/>
      <c r="J9" s="308"/>
      <c r="K9" s="306"/>
    </row>
    <row r="10" s="1" customFormat="1" ht="15" customHeight="1">
      <c r="B10" s="309"/>
      <c r="C10" s="308"/>
      <c r="D10" s="308" t="s">
        <v>2855</v>
      </c>
      <c r="E10" s="308"/>
      <c r="F10" s="308"/>
      <c r="G10" s="308"/>
      <c r="H10" s="308"/>
      <c r="I10" s="308"/>
      <c r="J10" s="308"/>
      <c r="K10" s="306"/>
    </row>
    <row r="11" s="1" customFormat="1" ht="15" customHeight="1">
      <c r="B11" s="309"/>
      <c r="C11" s="310"/>
      <c r="D11" s="308" t="s">
        <v>2856</v>
      </c>
      <c r="E11" s="308"/>
      <c r="F11" s="308"/>
      <c r="G11" s="308"/>
      <c r="H11" s="308"/>
      <c r="I11" s="308"/>
      <c r="J11" s="308"/>
      <c r="K11" s="306"/>
    </row>
    <row r="12" s="1" customFormat="1" ht="15" customHeight="1">
      <c r="B12" s="309"/>
      <c r="C12" s="310"/>
      <c r="D12" s="308"/>
      <c r="E12" s="308"/>
      <c r="F12" s="308"/>
      <c r="G12" s="308"/>
      <c r="H12" s="308"/>
      <c r="I12" s="308"/>
      <c r="J12" s="308"/>
      <c r="K12" s="306"/>
    </row>
    <row r="13" s="1" customFormat="1" ht="15" customHeight="1">
      <c r="B13" s="309"/>
      <c r="C13" s="310"/>
      <c r="D13" s="311" t="s">
        <v>2857</v>
      </c>
      <c r="E13" s="308"/>
      <c r="F13" s="308"/>
      <c r="G13" s="308"/>
      <c r="H13" s="308"/>
      <c r="I13" s="308"/>
      <c r="J13" s="308"/>
      <c r="K13" s="306"/>
    </row>
    <row r="14" s="1" customFormat="1" ht="12.75" customHeight="1">
      <c r="B14" s="309"/>
      <c r="C14" s="310"/>
      <c r="D14" s="310"/>
      <c r="E14" s="310"/>
      <c r="F14" s="310"/>
      <c r="G14" s="310"/>
      <c r="H14" s="310"/>
      <c r="I14" s="310"/>
      <c r="J14" s="310"/>
      <c r="K14" s="306"/>
    </row>
    <row r="15" s="1" customFormat="1" ht="15" customHeight="1">
      <c r="B15" s="309"/>
      <c r="C15" s="310"/>
      <c r="D15" s="308" t="s">
        <v>2858</v>
      </c>
      <c r="E15" s="308"/>
      <c r="F15" s="308"/>
      <c r="G15" s="308"/>
      <c r="H15" s="308"/>
      <c r="I15" s="308"/>
      <c r="J15" s="308"/>
      <c r="K15" s="306"/>
    </row>
    <row r="16" s="1" customFormat="1" ht="15" customHeight="1">
      <c r="B16" s="309"/>
      <c r="C16" s="310"/>
      <c r="D16" s="308" t="s">
        <v>2859</v>
      </c>
      <c r="E16" s="308"/>
      <c r="F16" s="308"/>
      <c r="G16" s="308"/>
      <c r="H16" s="308"/>
      <c r="I16" s="308"/>
      <c r="J16" s="308"/>
      <c r="K16" s="306"/>
    </row>
    <row r="17" s="1" customFormat="1" ht="15" customHeight="1">
      <c r="B17" s="309"/>
      <c r="C17" s="310"/>
      <c r="D17" s="308" t="s">
        <v>2860</v>
      </c>
      <c r="E17" s="308"/>
      <c r="F17" s="308"/>
      <c r="G17" s="308"/>
      <c r="H17" s="308"/>
      <c r="I17" s="308"/>
      <c r="J17" s="308"/>
      <c r="K17" s="306"/>
    </row>
    <row r="18" s="1" customFormat="1" ht="15" customHeight="1">
      <c r="B18" s="309"/>
      <c r="C18" s="310"/>
      <c r="D18" s="310"/>
      <c r="E18" s="312" t="s">
        <v>89</v>
      </c>
      <c r="F18" s="308" t="s">
        <v>2861</v>
      </c>
      <c r="G18" s="308"/>
      <c r="H18" s="308"/>
      <c r="I18" s="308"/>
      <c r="J18" s="308"/>
      <c r="K18" s="306"/>
    </row>
    <row r="19" s="1" customFormat="1" ht="15" customHeight="1">
      <c r="B19" s="309"/>
      <c r="C19" s="310"/>
      <c r="D19" s="310"/>
      <c r="E19" s="312" t="s">
        <v>2862</v>
      </c>
      <c r="F19" s="308" t="s">
        <v>2863</v>
      </c>
      <c r="G19" s="308"/>
      <c r="H19" s="308"/>
      <c r="I19" s="308"/>
      <c r="J19" s="308"/>
      <c r="K19" s="306"/>
    </row>
    <row r="20" s="1" customFormat="1" ht="15" customHeight="1">
      <c r="B20" s="309"/>
      <c r="C20" s="310"/>
      <c r="D20" s="310"/>
      <c r="E20" s="312" t="s">
        <v>2864</v>
      </c>
      <c r="F20" s="308" t="s">
        <v>2865</v>
      </c>
      <c r="G20" s="308"/>
      <c r="H20" s="308"/>
      <c r="I20" s="308"/>
      <c r="J20" s="308"/>
      <c r="K20" s="306"/>
    </row>
    <row r="21" s="1" customFormat="1" ht="15" customHeight="1">
      <c r="B21" s="309"/>
      <c r="C21" s="310"/>
      <c r="D21" s="310"/>
      <c r="E21" s="312" t="s">
        <v>2866</v>
      </c>
      <c r="F21" s="308" t="s">
        <v>2867</v>
      </c>
      <c r="G21" s="308"/>
      <c r="H21" s="308"/>
      <c r="I21" s="308"/>
      <c r="J21" s="308"/>
      <c r="K21" s="306"/>
    </row>
    <row r="22" s="1" customFormat="1" ht="15" customHeight="1">
      <c r="B22" s="309"/>
      <c r="C22" s="310"/>
      <c r="D22" s="310"/>
      <c r="E22" s="312" t="s">
        <v>1822</v>
      </c>
      <c r="F22" s="308" t="s">
        <v>1823</v>
      </c>
      <c r="G22" s="308"/>
      <c r="H22" s="308"/>
      <c r="I22" s="308"/>
      <c r="J22" s="308"/>
      <c r="K22" s="306"/>
    </row>
    <row r="23" s="1" customFormat="1" ht="15" customHeight="1">
      <c r="B23" s="309"/>
      <c r="C23" s="310"/>
      <c r="D23" s="310"/>
      <c r="E23" s="312" t="s">
        <v>2868</v>
      </c>
      <c r="F23" s="308" t="s">
        <v>2869</v>
      </c>
      <c r="G23" s="308"/>
      <c r="H23" s="308"/>
      <c r="I23" s="308"/>
      <c r="J23" s="308"/>
      <c r="K23" s="306"/>
    </row>
    <row r="24" s="1" customFormat="1" ht="12.75" customHeight="1">
      <c r="B24" s="309"/>
      <c r="C24" s="310"/>
      <c r="D24" s="310"/>
      <c r="E24" s="310"/>
      <c r="F24" s="310"/>
      <c r="G24" s="310"/>
      <c r="H24" s="310"/>
      <c r="I24" s="310"/>
      <c r="J24" s="310"/>
      <c r="K24" s="306"/>
    </row>
    <row r="25" s="1" customFormat="1" ht="15" customHeight="1">
      <c r="B25" s="309"/>
      <c r="C25" s="308" t="s">
        <v>2870</v>
      </c>
      <c r="D25" s="308"/>
      <c r="E25" s="308"/>
      <c r="F25" s="308"/>
      <c r="G25" s="308"/>
      <c r="H25" s="308"/>
      <c r="I25" s="308"/>
      <c r="J25" s="308"/>
      <c r="K25" s="306"/>
    </row>
    <row r="26" s="1" customFormat="1" ht="15" customHeight="1">
      <c r="B26" s="309"/>
      <c r="C26" s="308" t="s">
        <v>2871</v>
      </c>
      <c r="D26" s="308"/>
      <c r="E26" s="308"/>
      <c r="F26" s="308"/>
      <c r="G26" s="308"/>
      <c r="H26" s="308"/>
      <c r="I26" s="308"/>
      <c r="J26" s="308"/>
      <c r="K26" s="306"/>
    </row>
    <row r="27" s="1" customFormat="1" ht="15" customHeight="1">
      <c r="B27" s="309"/>
      <c r="C27" s="308"/>
      <c r="D27" s="308" t="s">
        <v>2872</v>
      </c>
      <c r="E27" s="308"/>
      <c r="F27" s="308"/>
      <c r="G27" s="308"/>
      <c r="H27" s="308"/>
      <c r="I27" s="308"/>
      <c r="J27" s="308"/>
      <c r="K27" s="306"/>
    </row>
    <row r="28" s="1" customFormat="1" ht="15" customHeight="1">
      <c r="B28" s="309"/>
      <c r="C28" s="310"/>
      <c r="D28" s="308" t="s">
        <v>2873</v>
      </c>
      <c r="E28" s="308"/>
      <c r="F28" s="308"/>
      <c r="G28" s="308"/>
      <c r="H28" s="308"/>
      <c r="I28" s="308"/>
      <c r="J28" s="308"/>
      <c r="K28" s="306"/>
    </row>
    <row r="29" s="1" customFormat="1" ht="12.75" customHeight="1">
      <c r="B29" s="309"/>
      <c r="C29" s="310"/>
      <c r="D29" s="310"/>
      <c r="E29" s="310"/>
      <c r="F29" s="310"/>
      <c r="G29" s="310"/>
      <c r="H29" s="310"/>
      <c r="I29" s="310"/>
      <c r="J29" s="310"/>
      <c r="K29" s="306"/>
    </row>
    <row r="30" s="1" customFormat="1" ht="15" customHeight="1">
      <c r="B30" s="309"/>
      <c r="C30" s="310"/>
      <c r="D30" s="308" t="s">
        <v>2874</v>
      </c>
      <c r="E30" s="308"/>
      <c r="F30" s="308"/>
      <c r="G30" s="308"/>
      <c r="H30" s="308"/>
      <c r="I30" s="308"/>
      <c r="J30" s="308"/>
      <c r="K30" s="306"/>
    </row>
    <row r="31" s="1" customFormat="1" ht="15" customHeight="1">
      <c r="B31" s="309"/>
      <c r="C31" s="310"/>
      <c r="D31" s="308" t="s">
        <v>2875</v>
      </c>
      <c r="E31" s="308"/>
      <c r="F31" s="308"/>
      <c r="G31" s="308"/>
      <c r="H31" s="308"/>
      <c r="I31" s="308"/>
      <c r="J31" s="308"/>
      <c r="K31" s="306"/>
    </row>
    <row r="32" s="1" customFormat="1" ht="12.75" customHeight="1">
      <c r="B32" s="309"/>
      <c r="C32" s="310"/>
      <c r="D32" s="310"/>
      <c r="E32" s="310"/>
      <c r="F32" s="310"/>
      <c r="G32" s="310"/>
      <c r="H32" s="310"/>
      <c r="I32" s="310"/>
      <c r="J32" s="310"/>
      <c r="K32" s="306"/>
    </row>
    <row r="33" s="1" customFormat="1" ht="15" customHeight="1">
      <c r="B33" s="309"/>
      <c r="C33" s="310"/>
      <c r="D33" s="308" t="s">
        <v>2876</v>
      </c>
      <c r="E33" s="308"/>
      <c r="F33" s="308"/>
      <c r="G33" s="308"/>
      <c r="H33" s="308"/>
      <c r="I33" s="308"/>
      <c r="J33" s="308"/>
      <c r="K33" s="306"/>
    </row>
    <row r="34" s="1" customFormat="1" ht="15" customHeight="1">
      <c r="B34" s="309"/>
      <c r="C34" s="310"/>
      <c r="D34" s="308" t="s">
        <v>2877</v>
      </c>
      <c r="E34" s="308"/>
      <c r="F34" s="308"/>
      <c r="G34" s="308"/>
      <c r="H34" s="308"/>
      <c r="I34" s="308"/>
      <c r="J34" s="308"/>
      <c r="K34" s="306"/>
    </row>
    <row r="35" s="1" customFormat="1" ht="15" customHeight="1">
      <c r="B35" s="309"/>
      <c r="C35" s="310"/>
      <c r="D35" s="308" t="s">
        <v>2878</v>
      </c>
      <c r="E35" s="308"/>
      <c r="F35" s="308"/>
      <c r="G35" s="308"/>
      <c r="H35" s="308"/>
      <c r="I35" s="308"/>
      <c r="J35" s="308"/>
      <c r="K35" s="306"/>
    </row>
    <row r="36" s="1" customFormat="1" ht="15" customHeight="1">
      <c r="B36" s="309"/>
      <c r="C36" s="310"/>
      <c r="D36" s="308"/>
      <c r="E36" s="311" t="s">
        <v>123</v>
      </c>
      <c r="F36" s="308"/>
      <c r="G36" s="308" t="s">
        <v>2879</v>
      </c>
      <c r="H36" s="308"/>
      <c r="I36" s="308"/>
      <c r="J36" s="308"/>
      <c r="K36" s="306"/>
    </row>
    <row r="37" s="1" customFormat="1" ht="30.75" customHeight="1">
      <c r="B37" s="309"/>
      <c r="C37" s="310"/>
      <c r="D37" s="308"/>
      <c r="E37" s="311" t="s">
        <v>2880</v>
      </c>
      <c r="F37" s="308"/>
      <c r="G37" s="308" t="s">
        <v>2881</v>
      </c>
      <c r="H37" s="308"/>
      <c r="I37" s="308"/>
      <c r="J37" s="308"/>
      <c r="K37" s="306"/>
    </row>
    <row r="38" s="1" customFormat="1" ht="15" customHeight="1">
      <c r="B38" s="309"/>
      <c r="C38" s="310"/>
      <c r="D38" s="308"/>
      <c r="E38" s="311" t="s">
        <v>63</v>
      </c>
      <c r="F38" s="308"/>
      <c r="G38" s="308" t="s">
        <v>2882</v>
      </c>
      <c r="H38" s="308"/>
      <c r="I38" s="308"/>
      <c r="J38" s="308"/>
      <c r="K38" s="306"/>
    </row>
    <row r="39" s="1" customFormat="1" ht="15" customHeight="1">
      <c r="B39" s="309"/>
      <c r="C39" s="310"/>
      <c r="D39" s="308"/>
      <c r="E39" s="311" t="s">
        <v>64</v>
      </c>
      <c r="F39" s="308"/>
      <c r="G39" s="308" t="s">
        <v>2883</v>
      </c>
      <c r="H39" s="308"/>
      <c r="I39" s="308"/>
      <c r="J39" s="308"/>
      <c r="K39" s="306"/>
    </row>
    <row r="40" s="1" customFormat="1" ht="15" customHeight="1">
      <c r="B40" s="309"/>
      <c r="C40" s="310"/>
      <c r="D40" s="308"/>
      <c r="E40" s="311" t="s">
        <v>124</v>
      </c>
      <c r="F40" s="308"/>
      <c r="G40" s="308" t="s">
        <v>2884</v>
      </c>
      <c r="H40" s="308"/>
      <c r="I40" s="308"/>
      <c r="J40" s="308"/>
      <c r="K40" s="306"/>
    </row>
    <row r="41" s="1" customFormat="1" ht="15" customHeight="1">
      <c r="B41" s="309"/>
      <c r="C41" s="310"/>
      <c r="D41" s="308"/>
      <c r="E41" s="311" t="s">
        <v>125</v>
      </c>
      <c r="F41" s="308"/>
      <c r="G41" s="308" t="s">
        <v>2885</v>
      </c>
      <c r="H41" s="308"/>
      <c r="I41" s="308"/>
      <c r="J41" s="308"/>
      <c r="K41" s="306"/>
    </row>
    <row r="42" s="1" customFormat="1" ht="15" customHeight="1">
      <c r="B42" s="309"/>
      <c r="C42" s="310"/>
      <c r="D42" s="308"/>
      <c r="E42" s="311" t="s">
        <v>2886</v>
      </c>
      <c r="F42" s="308"/>
      <c r="G42" s="308" t="s">
        <v>2887</v>
      </c>
      <c r="H42" s="308"/>
      <c r="I42" s="308"/>
      <c r="J42" s="308"/>
      <c r="K42" s="306"/>
    </row>
    <row r="43" s="1" customFormat="1" ht="15" customHeight="1">
      <c r="B43" s="309"/>
      <c r="C43" s="310"/>
      <c r="D43" s="308"/>
      <c r="E43" s="311"/>
      <c r="F43" s="308"/>
      <c r="G43" s="308" t="s">
        <v>2888</v>
      </c>
      <c r="H43" s="308"/>
      <c r="I43" s="308"/>
      <c r="J43" s="308"/>
      <c r="K43" s="306"/>
    </row>
    <row r="44" s="1" customFormat="1" ht="15" customHeight="1">
      <c r="B44" s="309"/>
      <c r="C44" s="310"/>
      <c r="D44" s="308"/>
      <c r="E44" s="311" t="s">
        <v>2889</v>
      </c>
      <c r="F44" s="308"/>
      <c r="G44" s="308" t="s">
        <v>2890</v>
      </c>
      <c r="H44" s="308"/>
      <c r="I44" s="308"/>
      <c r="J44" s="308"/>
      <c r="K44" s="306"/>
    </row>
    <row r="45" s="1" customFormat="1" ht="15" customHeight="1">
      <c r="B45" s="309"/>
      <c r="C45" s="310"/>
      <c r="D45" s="308"/>
      <c r="E45" s="311" t="s">
        <v>127</v>
      </c>
      <c r="F45" s="308"/>
      <c r="G45" s="308" t="s">
        <v>2891</v>
      </c>
      <c r="H45" s="308"/>
      <c r="I45" s="308"/>
      <c r="J45" s="308"/>
      <c r="K45" s="306"/>
    </row>
    <row r="46" s="1" customFormat="1" ht="12.75" customHeight="1">
      <c r="B46" s="309"/>
      <c r="C46" s="310"/>
      <c r="D46" s="308"/>
      <c r="E46" s="308"/>
      <c r="F46" s="308"/>
      <c r="G46" s="308"/>
      <c r="H46" s="308"/>
      <c r="I46" s="308"/>
      <c r="J46" s="308"/>
      <c r="K46" s="306"/>
    </row>
    <row r="47" s="1" customFormat="1" ht="15" customHeight="1">
      <c r="B47" s="309"/>
      <c r="C47" s="310"/>
      <c r="D47" s="308" t="s">
        <v>2892</v>
      </c>
      <c r="E47" s="308"/>
      <c r="F47" s="308"/>
      <c r="G47" s="308"/>
      <c r="H47" s="308"/>
      <c r="I47" s="308"/>
      <c r="J47" s="308"/>
      <c r="K47" s="306"/>
    </row>
    <row r="48" s="1" customFormat="1" ht="15" customHeight="1">
      <c r="B48" s="309"/>
      <c r="C48" s="310"/>
      <c r="D48" s="310"/>
      <c r="E48" s="308" t="s">
        <v>2893</v>
      </c>
      <c r="F48" s="308"/>
      <c r="G48" s="308"/>
      <c r="H48" s="308"/>
      <c r="I48" s="308"/>
      <c r="J48" s="308"/>
      <c r="K48" s="306"/>
    </row>
    <row r="49" s="1" customFormat="1" ht="15" customHeight="1">
      <c r="B49" s="309"/>
      <c r="C49" s="310"/>
      <c r="D49" s="310"/>
      <c r="E49" s="308" t="s">
        <v>2894</v>
      </c>
      <c r="F49" s="308"/>
      <c r="G49" s="308"/>
      <c r="H49" s="308"/>
      <c r="I49" s="308"/>
      <c r="J49" s="308"/>
      <c r="K49" s="306"/>
    </row>
    <row r="50" s="1" customFormat="1" ht="15" customHeight="1">
      <c r="B50" s="309"/>
      <c r="C50" s="310"/>
      <c r="D50" s="310"/>
      <c r="E50" s="308" t="s">
        <v>2895</v>
      </c>
      <c r="F50" s="308"/>
      <c r="G50" s="308"/>
      <c r="H50" s="308"/>
      <c r="I50" s="308"/>
      <c r="J50" s="308"/>
      <c r="K50" s="306"/>
    </row>
    <row r="51" s="1" customFormat="1" ht="15" customHeight="1">
      <c r="B51" s="309"/>
      <c r="C51" s="310"/>
      <c r="D51" s="308" t="s">
        <v>2896</v>
      </c>
      <c r="E51" s="308"/>
      <c r="F51" s="308"/>
      <c r="G51" s="308"/>
      <c r="H51" s="308"/>
      <c r="I51" s="308"/>
      <c r="J51" s="308"/>
      <c r="K51" s="306"/>
    </row>
    <row r="52" s="1" customFormat="1" ht="25.5" customHeight="1">
      <c r="B52" s="304"/>
      <c r="C52" s="305" t="s">
        <v>2897</v>
      </c>
      <c r="D52" s="305"/>
      <c r="E52" s="305"/>
      <c r="F52" s="305"/>
      <c r="G52" s="305"/>
      <c r="H52" s="305"/>
      <c r="I52" s="305"/>
      <c r="J52" s="305"/>
      <c r="K52" s="306"/>
    </row>
    <row r="53" s="1" customFormat="1" ht="5.25" customHeight="1">
      <c r="B53" s="304"/>
      <c r="C53" s="307"/>
      <c r="D53" s="307"/>
      <c r="E53" s="307"/>
      <c r="F53" s="307"/>
      <c r="G53" s="307"/>
      <c r="H53" s="307"/>
      <c r="I53" s="307"/>
      <c r="J53" s="307"/>
      <c r="K53" s="306"/>
    </row>
    <row r="54" s="1" customFormat="1" ht="15" customHeight="1">
      <c r="B54" s="304"/>
      <c r="C54" s="308" t="s">
        <v>2898</v>
      </c>
      <c r="D54" s="308"/>
      <c r="E54" s="308"/>
      <c r="F54" s="308"/>
      <c r="G54" s="308"/>
      <c r="H54" s="308"/>
      <c r="I54" s="308"/>
      <c r="J54" s="308"/>
      <c r="K54" s="306"/>
    </row>
    <row r="55" s="1" customFormat="1" ht="15" customHeight="1">
      <c r="B55" s="304"/>
      <c r="C55" s="308" t="s">
        <v>2899</v>
      </c>
      <c r="D55" s="308"/>
      <c r="E55" s="308"/>
      <c r="F55" s="308"/>
      <c r="G55" s="308"/>
      <c r="H55" s="308"/>
      <c r="I55" s="308"/>
      <c r="J55" s="308"/>
      <c r="K55" s="306"/>
    </row>
    <row r="56" s="1" customFormat="1" ht="12.75" customHeight="1">
      <c r="B56" s="304"/>
      <c r="C56" s="308"/>
      <c r="D56" s="308"/>
      <c r="E56" s="308"/>
      <c r="F56" s="308"/>
      <c r="G56" s="308"/>
      <c r="H56" s="308"/>
      <c r="I56" s="308"/>
      <c r="J56" s="308"/>
      <c r="K56" s="306"/>
    </row>
    <row r="57" s="1" customFormat="1" ht="15" customHeight="1">
      <c r="B57" s="304"/>
      <c r="C57" s="308" t="s">
        <v>2900</v>
      </c>
      <c r="D57" s="308"/>
      <c r="E57" s="308"/>
      <c r="F57" s="308"/>
      <c r="G57" s="308"/>
      <c r="H57" s="308"/>
      <c r="I57" s="308"/>
      <c r="J57" s="308"/>
      <c r="K57" s="306"/>
    </row>
    <row r="58" s="1" customFormat="1" ht="15" customHeight="1">
      <c r="B58" s="304"/>
      <c r="C58" s="310"/>
      <c r="D58" s="308" t="s">
        <v>2901</v>
      </c>
      <c r="E58" s="308"/>
      <c r="F58" s="308"/>
      <c r="G58" s="308"/>
      <c r="H58" s="308"/>
      <c r="I58" s="308"/>
      <c r="J58" s="308"/>
      <c r="K58" s="306"/>
    </row>
    <row r="59" s="1" customFormat="1" ht="15" customHeight="1">
      <c r="B59" s="304"/>
      <c r="C59" s="310"/>
      <c r="D59" s="308" t="s">
        <v>2902</v>
      </c>
      <c r="E59" s="308"/>
      <c r="F59" s="308"/>
      <c r="G59" s="308"/>
      <c r="H59" s="308"/>
      <c r="I59" s="308"/>
      <c r="J59" s="308"/>
      <c r="K59" s="306"/>
    </row>
    <row r="60" s="1" customFormat="1" ht="15" customHeight="1">
      <c r="B60" s="304"/>
      <c r="C60" s="310"/>
      <c r="D60" s="308" t="s">
        <v>2903</v>
      </c>
      <c r="E60" s="308"/>
      <c r="F60" s="308"/>
      <c r="G60" s="308"/>
      <c r="H60" s="308"/>
      <c r="I60" s="308"/>
      <c r="J60" s="308"/>
      <c r="K60" s="306"/>
    </row>
    <row r="61" s="1" customFormat="1" ht="15" customHeight="1">
      <c r="B61" s="304"/>
      <c r="C61" s="310"/>
      <c r="D61" s="308" t="s">
        <v>2904</v>
      </c>
      <c r="E61" s="308"/>
      <c r="F61" s="308"/>
      <c r="G61" s="308"/>
      <c r="H61" s="308"/>
      <c r="I61" s="308"/>
      <c r="J61" s="308"/>
      <c r="K61" s="306"/>
    </row>
    <row r="62" s="1" customFormat="1" ht="15" customHeight="1">
      <c r="B62" s="304"/>
      <c r="C62" s="310"/>
      <c r="D62" s="313" t="s">
        <v>2905</v>
      </c>
      <c r="E62" s="313"/>
      <c r="F62" s="313"/>
      <c r="G62" s="313"/>
      <c r="H62" s="313"/>
      <c r="I62" s="313"/>
      <c r="J62" s="313"/>
      <c r="K62" s="306"/>
    </row>
    <row r="63" s="1" customFormat="1" ht="15" customHeight="1">
      <c r="B63" s="304"/>
      <c r="C63" s="310"/>
      <c r="D63" s="308" t="s">
        <v>2906</v>
      </c>
      <c r="E63" s="308"/>
      <c r="F63" s="308"/>
      <c r="G63" s="308"/>
      <c r="H63" s="308"/>
      <c r="I63" s="308"/>
      <c r="J63" s="308"/>
      <c r="K63" s="306"/>
    </row>
    <row r="64" s="1" customFormat="1" ht="12.75" customHeight="1">
      <c r="B64" s="304"/>
      <c r="C64" s="310"/>
      <c r="D64" s="310"/>
      <c r="E64" s="314"/>
      <c r="F64" s="310"/>
      <c r="G64" s="310"/>
      <c r="H64" s="310"/>
      <c r="I64" s="310"/>
      <c r="J64" s="310"/>
      <c r="K64" s="306"/>
    </row>
    <row r="65" s="1" customFormat="1" ht="15" customHeight="1">
      <c r="B65" s="304"/>
      <c r="C65" s="310"/>
      <c r="D65" s="308" t="s">
        <v>2907</v>
      </c>
      <c r="E65" s="308"/>
      <c r="F65" s="308"/>
      <c r="G65" s="308"/>
      <c r="H65" s="308"/>
      <c r="I65" s="308"/>
      <c r="J65" s="308"/>
      <c r="K65" s="306"/>
    </row>
    <row r="66" s="1" customFormat="1" ht="15" customHeight="1">
      <c r="B66" s="304"/>
      <c r="C66" s="310"/>
      <c r="D66" s="313" t="s">
        <v>2908</v>
      </c>
      <c r="E66" s="313"/>
      <c r="F66" s="313"/>
      <c r="G66" s="313"/>
      <c r="H66" s="313"/>
      <c r="I66" s="313"/>
      <c r="J66" s="313"/>
      <c r="K66" s="306"/>
    </row>
    <row r="67" s="1" customFormat="1" ht="15" customHeight="1">
      <c r="B67" s="304"/>
      <c r="C67" s="310"/>
      <c r="D67" s="308" t="s">
        <v>2909</v>
      </c>
      <c r="E67" s="308"/>
      <c r="F67" s="308"/>
      <c r="G67" s="308"/>
      <c r="H67" s="308"/>
      <c r="I67" s="308"/>
      <c r="J67" s="308"/>
      <c r="K67" s="306"/>
    </row>
    <row r="68" s="1" customFormat="1" ht="15" customHeight="1">
      <c r="B68" s="304"/>
      <c r="C68" s="310"/>
      <c r="D68" s="308" t="s">
        <v>2910</v>
      </c>
      <c r="E68" s="308"/>
      <c r="F68" s="308"/>
      <c r="G68" s="308"/>
      <c r="H68" s="308"/>
      <c r="I68" s="308"/>
      <c r="J68" s="308"/>
      <c r="K68" s="306"/>
    </row>
    <row r="69" s="1" customFormat="1" ht="15" customHeight="1">
      <c r="B69" s="304"/>
      <c r="C69" s="310"/>
      <c r="D69" s="308" t="s">
        <v>2911</v>
      </c>
      <c r="E69" s="308"/>
      <c r="F69" s="308"/>
      <c r="G69" s="308"/>
      <c r="H69" s="308"/>
      <c r="I69" s="308"/>
      <c r="J69" s="308"/>
      <c r="K69" s="306"/>
    </row>
    <row r="70" s="1" customFormat="1" ht="15" customHeight="1">
      <c r="B70" s="304"/>
      <c r="C70" s="310"/>
      <c r="D70" s="308" t="s">
        <v>2912</v>
      </c>
      <c r="E70" s="308"/>
      <c r="F70" s="308"/>
      <c r="G70" s="308"/>
      <c r="H70" s="308"/>
      <c r="I70" s="308"/>
      <c r="J70" s="308"/>
      <c r="K70" s="306"/>
    </row>
    <row r="71" s="1" customFormat="1" ht="12.75" customHeight="1">
      <c r="B71" s="315"/>
      <c r="C71" s="316"/>
      <c r="D71" s="316"/>
      <c r="E71" s="316"/>
      <c r="F71" s="316"/>
      <c r="G71" s="316"/>
      <c r="H71" s="316"/>
      <c r="I71" s="316"/>
      <c r="J71" s="316"/>
      <c r="K71" s="317"/>
    </row>
    <row r="72" s="1" customFormat="1" ht="18.75" customHeight="1">
      <c r="B72" s="318"/>
      <c r="C72" s="318"/>
      <c r="D72" s="318"/>
      <c r="E72" s="318"/>
      <c r="F72" s="318"/>
      <c r="G72" s="318"/>
      <c r="H72" s="318"/>
      <c r="I72" s="318"/>
      <c r="J72" s="318"/>
      <c r="K72" s="319"/>
    </row>
    <row r="73" s="1" customFormat="1" ht="18.75" customHeight="1">
      <c r="B73" s="319"/>
      <c r="C73" s="319"/>
      <c r="D73" s="319"/>
      <c r="E73" s="319"/>
      <c r="F73" s="319"/>
      <c r="G73" s="319"/>
      <c r="H73" s="319"/>
      <c r="I73" s="319"/>
      <c r="J73" s="319"/>
      <c r="K73" s="319"/>
    </row>
    <row r="74" s="1" customFormat="1" ht="7.5" customHeight="1">
      <c r="B74" s="320"/>
      <c r="C74" s="321"/>
      <c r="D74" s="321"/>
      <c r="E74" s="321"/>
      <c r="F74" s="321"/>
      <c r="G74" s="321"/>
      <c r="H74" s="321"/>
      <c r="I74" s="321"/>
      <c r="J74" s="321"/>
      <c r="K74" s="322"/>
    </row>
    <row r="75" s="1" customFormat="1" ht="45" customHeight="1">
      <c r="B75" s="323"/>
      <c r="C75" s="324" t="s">
        <v>2913</v>
      </c>
      <c r="D75" s="324"/>
      <c r="E75" s="324"/>
      <c r="F75" s="324"/>
      <c r="G75" s="324"/>
      <c r="H75" s="324"/>
      <c r="I75" s="324"/>
      <c r="J75" s="324"/>
      <c r="K75" s="325"/>
    </row>
    <row r="76" s="1" customFormat="1" ht="17.25" customHeight="1">
      <c r="B76" s="323"/>
      <c r="C76" s="326" t="s">
        <v>2914</v>
      </c>
      <c r="D76" s="326"/>
      <c r="E76" s="326"/>
      <c r="F76" s="326" t="s">
        <v>2915</v>
      </c>
      <c r="G76" s="327"/>
      <c r="H76" s="326" t="s">
        <v>64</v>
      </c>
      <c r="I76" s="326" t="s">
        <v>67</v>
      </c>
      <c r="J76" s="326" t="s">
        <v>2916</v>
      </c>
      <c r="K76" s="325"/>
    </row>
    <row r="77" s="1" customFormat="1" ht="17.25" customHeight="1">
      <c r="B77" s="323"/>
      <c r="C77" s="328" t="s">
        <v>2917</v>
      </c>
      <c r="D77" s="328"/>
      <c r="E77" s="328"/>
      <c r="F77" s="329" t="s">
        <v>2918</v>
      </c>
      <c r="G77" s="330"/>
      <c r="H77" s="328"/>
      <c r="I77" s="328"/>
      <c r="J77" s="328" t="s">
        <v>2919</v>
      </c>
      <c r="K77" s="325"/>
    </row>
    <row r="78" s="1" customFormat="1" ht="5.25" customHeight="1">
      <c r="B78" s="323"/>
      <c r="C78" s="331"/>
      <c r="D78" s="331"/>
      <c r="E78" s="331"/>
      <c r="F78" s="331"/>
      <c r="G78" s="332"/>
      <c r="H78" s="331"/>
      <c r="I78" s="331"/>
      <c r="J78" s="331"/>
      <c r="K78" s="325"/>
    </row>
    <row r="79" s="1" customFormat="1" ht="15" customHeight="1">
      <c r="B79" s="323"/>
      <c r="C79" s="311" t="s">
        <v>63</v>
      </c>
      <c r="D79" s="333"/>
      <c r="E79" s="333"/>
      <c r="F79" s="334" t="s">
        <v>2920</v>
      </c>
      <c r="G79" s="335"/>
      <c r="H79" s="311" t="s">
        <v>2921</v>
      </c>
      <c r="I79" s="311" t="s">
        <v>2922</v>
      </c>
      <c r="J79" s="311">
        <v>20</v>
      </c>
      <c r="K79" s="325"/>
    </row>
    <row r="80" s="1" customFormat="1" ht="15" customHeight="1">
      <c r="B80" s="323"/>
      <c r="C80" s="311" t="s">
        <v>2923</v>
      </c>
      <c r="D80" s="311"/>
      <c r="E80" s="311"/>
      <c r="F80" s="334" t="s">
        <v>2920</v>
      </c>
      <c r="G80" s="335"/>
      <c r="H80" s="311" t="s">
        <v>2924</v>
      </c>
      <c r="I80" s="311" t="s">
        <v>2922</v>
      </c>
      <c r="J80" s="311">
        <v>120</v>
      </c>
      <c r="K80" s="325"/>
    </row>
    <row r="81" s="1" customFormat="1" ht="15" customHeight="1">
      <c r="B81" s="336"/>
      <c r="C81" s="311" t="s">
        <v>2925</v>
      </c>
      <c r="D81" s="311"/>
      <c r="E81" s="311"/>
      <c r="F81" s="334" t="s">
        <v>2926</v>
      </c>
      <c r="G81" s="335"/>
      <c r="H81" s="311" t="s">
        <v>2927</v>
      </c>
      <c r="I81" s="311" t="s">
        <v>2922</v>
      </c>
      <c r="J81" s="311">
        <v>50</v>
      </c>
      <c r="K81" s="325"/>
    </row>
    <row r="82" s="1" customFormat="1" ht="15" customHeight="1">
      <c r="B82" s="336"/>
      <c r="C82" s="311" t="s">
        <v>2928</v>
      </c>
      <c r="D82" s="311"/>
      <c r="E82" s="311"/>
      <c r="F82" s="334" t="s">
        <v>2920</v>
      </c>
      <c r="G82" s="335"/>
      <c r="H82" s="311" t="s">
        <v>2929</v>
      </c>
      <c r="I82" s="311" t="s">
        <v>2930</v>
      </c>
      <c r="J82" s="311"/>
      <c r="K82" s="325"/>
    </row>
    <row r="83" s="1" customFormat="1" ht="15" customHeight="1">
      <c r="B83" s="336"/>
      <c r="C83" s="337" t="s">
        <v>2931</v>
      </c>
      <c r="D83" s="337"/>
      <c r="E83" s="337"/>
      <c r="F83" s="338" t="s">
        <v>2926</v>
      </c>
      <c r="G83" s="337"/>
      <c r="H83" s="337" t="s">
        <v>2932</v>
      </c>
      <c r="I83" s="337" t="s">
        <v>2922</v>
      </c>
      <c r="J83" s="337">
        <v>15</v>
      </c>
      <c r="K83" s="325"/>
    </row>
    <row r="84" s="1" customFormat="1" ht="15" customHeight="1">
      <c r="B84" s="336"/>
      <c r="C84" s="337" t="s">
        <v>2933</v>
      </c>
      <c r="D84" s="337"/>
      <c r="E84" s="337"/>
      <c r="F84" s="338" t="s">
        <v>2926</v>
      </c>
      <c r="G84" s="337"/>
      <c r="H84" s="337" t="s">
        <v>2934</v>
      </c>
      <c r="I84" s="337" t="s">
        <v>2922</v>
      </c>
      <c r="J84" s="337">
        <v>15</v>
      </c>
      <c r="K84" s="325"/>
    </row>
    <row r="85" s="1" customFormat="1" ht="15" customHeight="1">
      <c r="B85" s="336"/>
      <c r="C85" s="337" t="s">
        <v>2935</v>
      </c>
      <c r="D85" s="337"/>
      <c r="E85" s="337"/>
      <c r="F85" s="338" t="s">
        <v>2926</v>
      </c>
      <c r="G85" s="337"/>
      <c r="H85" s="337" t="s">
        <v>2936</v>
      </c>
      <c r="I85" s="337" t="s">
        <v>2922</v>
      </c>
      <c r="J85" s="337">
        <v>20</v>
      </c>
      <c r="K85" s="325"/>
    </row>
    <row r="86" s="1" customFormat="1" ht="15" customHeight="1">
      <c r="B86" s="336"/>
      <c r="C86" s="337" t="s">
        <v>2937</v>
      </c>
      <c r="D86" s="337"/>
      <c r="E86" s="337"/>
      <c r="F86" s="338" t="s">
        <v>2926</v>
      </c>
      <c r="G86" s="337"/>
      <c r="H86" s="337" t="s">
        <v>2938</v>
      </c>
      <c r="I86" s="337" t="s">
        <v>2922</v>
      </c>
      <c r="J86" s="337">
        <v>20</v>
      </c>
      <c r="K86" s="325"/>
    </row>
    <row r="87" s="1" customFormat="1" ht="15" customHeight="1">
      <c r="B87" s="336"/>
      <c r="C87" s="311" t="s">
        <v>2939</v>
      </c>
      <c r="D87" s="311"/>
      <c r="E87" s="311"/>
      <c r="F87" s="334" t="s">
        <v>2926</v>
      </c>
      <c r="G87" s="335"/>
      <c r="H87" s="311" t="s">
        <v>2940</v>
      </c>
      <c r="I87" s="311" t="s">
        <v>2922</v>
      </c>
      <c r="J87" s="311">
        <v>50</v>
      </c>
      <c r="K87" s="325"/>
    </row>
    <row r="88" s="1" customFormat="1" ht="15" customHeight="1">
      <c r="B88" s="336"/>
      <c r="C88" s="311" t="s">
        <v>2941</v>
      </c>
      <c r="D88" s="311"/>
      <c r="E88" s="311"/>
      <c r="F88" s="334" t="s">
        <v>2926</v>
      </c>
      <c r="G88" s="335"/>
      <c r="H88" s="311" t="s">
        <v>2942</v>
      </c>
      <c r="I88" s="311" t="s">
        <v>2922</v>
      </c>
      <c r="J88" s="311">
        <v>20</v>
      </c>
      <c r="K88" s="325"/>
    </row>
    <row r="89" s="1" customFormat="1" ht="15" customHeight="1">
      <c r="B89" s="336"/>
      <c r="C89" s="311" t="s">
        <v>2943</v>
      </c>
      <c r="D89" s="311"/>
      <c r="E89" s="311"/>
      <c r="F89" s="334" t="s">
        <v>2926</v>
      </c>
      <c r="G89" s="335"/>
      <c r="H89" s="311" t="s">
        <v>2944</v>
      </c>
      <c r="I89" s="311" t="s">
        <v>2922</v>
      </c>
      <c r="J89" s="311">
        <v>20</v>
      </c>
      <c r="K89" s="325"/>
    </row>
    <row r="90" s="1" customFormat="1" ht="15" customHeight="1">
      <c r="B90" s="336"/>
      <c r="C90" s="311" t="s">
        <v>2945</v>
      </c>
      <c r="D90" s="311"/>
      <c r="E90" s="311"/>
      <c r="F90" s="334" t="s">
        <v>2926</v>
      </c>
      <c r="G90" s="335"/>
      <c r="H90" s="311" t="s">
        <v>2946</v>
      </c>
      <c r="I90" s="311" t="s">
        <v>2922</v>
      </c>
      <c r="J90" s="311">
        <v>50</v>
      </c>
      <c r="K90" s="325"/>
    </row>
    <row r="91" s="1" customFormat="1" ht="15" customHeight="1">
      <c r="B91" s="336"/>
      <c r="C91" s="311" t="s">
        <v>2947</v>
      </c>
      <c r="D91" s="311"/>
      <c r="E91" s="311"/>
      <c r="F91" s="334" t="s">
        <v>2926</v>
      </c>
      <c r="G91" s="335"/>
      <c r="H91" s="311" t="s">
        <v>2947</v>
      </c>
      <c r="I91" s="311" t="s">
        <v>2922</v>
      </c>
      <c r="J91" s="311">
        <v>50</v>
      </c>
      <c r="K91" s="325"/>
    </row>
    <row r="92" s="1" customFormat="1" ht="15" customHeight="1">
      <c r="B92" s="336"/>
      <c r="C92" s="311" t="s">
        <v>2948</v>
      </c>
      <c r="D92" s="311"/>
      <c r="E92" s="311"/>
      <c r="F92" s="334" t="s">
        <v>2926</v>
      </c>
      <c r="G92" s="335"/>
      <c r="H92" s="311" t="s">
        <v>2949</v>
      </c>
      <c r="I92" s="311" t="s">
        <v>2922</v>
      </c>
      <c r="J92" s="311">
        <v>255</v>
      </c>
      <c r="K92" s="325"/>
    </row>
    <row r="93" s="1" customFormat="1" ht="15" customHeight="1">
      <c r="B93" s="336"/>
      <c r="C93" s="311" t="s">
        <v>2950</v>
      </c>
      <c r="D93" s="311"/>
      <c r="E93" s="311"/>
      <c r="F93" s="334" t="s">
        <v>2920</v>
      </c>
      <c r="G93" s="335"/>
      <c r="H93" s="311" t="s">
        <v>2951</v>
      </c>
      <c r="I93" s="311" t="s">
        <v>2952</v>
      </c>
      <c r="J93" s="311"/>
      <c r="K93" s="325"/>
    </row>
    <row r="94" s="1" customFormat="1" ht="15" customHeight="1">
      <c r="B94" s="336"/>
      <c r="C94" s="311" t="s">
        <v>2953</v>
      </c>
      <c r="D94" s="311"/>
      <c r="E94" s="311"/>
      <c r="F94" s="334" t="s">
        <v>2920</v>
      </c>
      <c r="G94" s="335"/>
      <c r="H94" s="311" t="s">
        <v>2954</v>
      </c>
      <c r="I94" s="311" t="s">
        <v>2955</v>
      </c>
      <c r="J94" s="311"/>
      <c r="K94" s="325"/>
    </row>
    <row r="95" s="1" customFormat="1" ht="15" customHeight="1">
      <c r="B95" s="336"/>
      <c r="C95" s="311" t="s">
        <v>2956</v>
      </c>
      <c r="D95" s="311"/>
      <c r="E95" s="311"/>
      <c r="F95" s="334" t="s">
        <v>2920</v>
      </c>
      <c r="G95" s="335"/>
      <c r="H95" s="311" t="s">
        <v>2956</v>
      </c>
      <c r="I95" s="311" t="s">
        <v>2955</v>
      </c>
      <c r="J95" s="311"/>
      <c r="K95" s="325"/>
    </row>
    <row r="96" s="1" customFormat="1" ht="15" customHeight="1">
      <c r="B96" s="336"/>
      <c r="C96" s="311" t="s">
        <v>48</v>
      </c>
      <c r="D96" s="311"/>
      <c r="E96" s="311"/>
      <c r="F96" s="334" t="s">
        <v>2920</v>
      </c>
      <c r="G96" s="335"/>
      <c r="H96" s="311" t="s">
        <v>2957</v>
      </c>
      <c r="I96" s="311" t="s">
        <v>2955</v>
      </c>
      <c r="J96" s="311"/>
      <c r="K96" s="325"/>
    </row>
    <row r="97" s="1" customFormat="1" ht="15" customHeight="1">
      <c r="B97" s="336"/>
      <c r="C97" s="311" t="s">
        <v>58</v>
      </c>
      <c r="D97" s="311"/>
      <c r="E97" s="311"/>
      <c r="F97" s="334" t="s">
        <v>2920</v>
      </c>
      <c r="G97" s="335"/>
      <c r="H97" s="311" t="s">
        <v>2958</v>
      </c>
      <c r="I97" s="311" t="s">
        <v>2955</v>
      </c>
      <c r="J97" s="311"/>
      <c r="K97" s="325"/>
    </row>
    <row r="98" s="1" customFormat="1" ht="15" customHeight="1">
      <c r="B98" s="339"/>
      <c r="C98" s="340"/>
      <c r="D98" s="340"/>
      <c r="E98" s="340"/>
      <c r="F98" s="340"/>
      <c r="G98" s="340"/>
      <c r="H98" s="340"/>
      <c r="I98" s="340"/>
      <c r="J98" s="340"/>
      <c r="K98" s="341"/>
    </row>
    <row r="99" s="1" customFormat="1" ht="18.75" customHeight="1">
      <c r="B99" s="342"/>
      <c r="C99" s="343"/>
      <c r="D99" s="343"/>
      <c r="E99" s="343"/>
      <c r="F99" s="343"/>
      <c r="G99" s="343"/>
      <c r="H99" s="343"/>
      <c r="I99" s="343"/>
      <c r="J99" s="343"/>
      <c r="K99" s="342"/>
    </row>
    <row r="100" s="1" customFormat="1" ht="18.75" customHeight="1">
      <c r="B100" s="319"/>
      <c r="C100" s="319"/>
      <c r="D100" s="319"/>
      <c r="E100" s="319"/>
      <c r="F100" s="319"/>
      <c r="G100" s="319"/>
      <c r="H100" s="319"/>
      <c r="I100" s="319"/>
      <c r="J100" s="319"/>
      <c r="K100" s="319"/>
    </row>
    <row r="101" s="1" customFormat="1" ht="7.5" customHeight="1">
      <c r="B101" s="320"/>
      <c r="C101" s="321"/>
      <c r="D101" s="321"/>
      <c r="E101" s="321"/>
      <c r="F101" s="321"/>
      <c r="G101" s="321"/>
      <c r="H101" s="321"/>
      <c r="I101" s="321"/>
      <c r="J101" s="321"/>
      <c r="K101" s="322"/>
    </row>
    <row r="102" s="1" customFormat="1" ht="45" customHeight="1">
      <c r="B102" s="323"/>
      <c r="C102" s="324" t="s">
        <v>2959</v>
      </c>
      <c r="D102" s="324"/>
      <c r="E102" s="324"/>
      <c r="F102" s="324"/>
      <c r="G102" s="324"/>
      <c r="H102" s="324"/>
      <c r="I102" s="324"/>
      <c r="J102" s="324"/>
      <c r="K102" s="325"/>
    </row>
    <row r="103" s="1" customFormat="1" ht="17.25" customHeight="1">
      <c r="B103" s="323"/>
      <c r="C103" s="326" t="s">
        <v>2914</v>
      </c>
      <c r="D103" s="326"/>
      <c r="E103" s="326"/>
      <c r="F103" s="326" t="s">
        <v>2915</v>
      </c>
      <c r="G103" s="327"/>
      <c r="H103" s="326" t="s">
        <v>64</v>
      </c>
      <c r="I103" s="326" t="s">
        <v>67</v>
      </c>
      <c r="J103" s="326" t="s">
        <v>2916</v>
      </c>
      <c r="K103" s="325"/>
    </row>
    <row r="104" s="1" customFormat="1" ht="17.25" customHeight="1">
      <c r="B104" s="323"/>
      <c r="C104" s="328" t="s">
        <v>2917</v>
      </c>
      <c r="D104" s="328"/>
      <c r="E104" s="328"/>
      <c r="F104" s="329" t="s">
        <v>2918</v>
      </c>
      <c r="G104" s="330"/>
      <c r="H104" s="328"/>
      <c r="I104" s="328"/>
      <c r="J104" s="328" t="s">
        <v>2919</v>
      </c>
      <c r="K104" s="325"/>
    </row>
    <row r="105" s="1" customFormat="1" ht="5.25" customHeight="1">
      <c r="B105" s="323"/>
      <c r="C105" s="326"/>
      <c r="D105" s="326"/>
      <c r="E105" s="326"/>
      <c r="F105" s="326"/>
      <c r="G105" s="344"/>
      <c r="H105" s="326"/>
      <c r="I105" s="326"/>
      <c r="J105" s="326"/>
      <c r="K105" s="325"/>
    </row>
    <row r="106" s="1" customFormat="1" ht="15" customHeight="1">
      <c r="B106" s="323"/>
      <c r="C106" s="311" t="s">
        <v>63</v>
      </c>
      <c r="D106" s="333"/>
      <c r="E106" s="333"/>
      <c r="F106" s="334" t="s">
        <v>2920</v>
      </c>
      <c r="G106" s="311"/>
      <c r="H106" s="311" t="s">
        <v>2960</v>
      </c>
      <c r="I106" s="311" t="s">
        <v>2922</v>
      </c>
      <c r="J106" s="311">
        <v>20</v>
      </c>
      <c r="K106" s="325"/>
    </row>
    <row r="107" s="1" customFormat="1" ht="15" customHeight="1">
      <c r="B107" s="323"/>
      <c r="C107" s="311" t="s">
        <v>2923</v>
      </c>
      <c r="D107" s="311"/>
      <c r="E107" s="311"/>
      <c r="F107" s="334" t="s">
        <v>2920</v>
      </c>
      <c r="G107" s="311"/>
      <c r="H107" s="311" t="s">
        <v>2960</v>
      </c>
      <c r="I107" s="311" t="s">
        <v>2922</v>
      </c>
      <c r="J107" s="311">
        <v>120</v>
      </c>
      <c r="K107" s="325"/>
    </row>
    <row r="108" s="1" customFormat="1" ht="15" customHeight="1">
      <c r="B108" s="336"/>
      <c r="C108" s="311" t="s">
        <v>2925</v>
      </c>
      <c r="D108" s="311"/>
      <c r="E108" s="311"/>
      <c r="F108" s="334" t="s">
        <v>2926</v>
      </c>
      <c r="G108" s="311"/>
      <c r="H108" s="311" t="s">
        <v>2960</v>
      </c>
      <c r="I108" s="311" t="s">
        <v>2922</v>
      </c>
      <c r="J108" s="311">
        <v>50</v>
      </c>
      <c r="K108" s="325"/>
    </row>
    <row r="109" s="1" customFormat="1" ht="15" customHeight="1">
      <c r="B109" s="336"/>
      <c r="C109" s="311" t="s">
        <v>2928</v>
      </c>
      <c r="D109" s="311"/>
      <c r="E109" s="311"/>
      <c r="F109" s="334" t="s">
        <v>2920</v>
      </c>
      <c r="G109" s="311"/>
      <c r="H109" s="311" t="s">
        <v>2960</v>
      </c>
      <c r="I109" s="311" t="s">
        <v>2930</v>
      </c>
      <c r="J109" s="311"/>
      <c r="K109" s="325"/>
    </row>
    <row r="110" s="1" customFormat="1" ht="15" customHeight="1">
      <c r="B110" s="336"/>
      <c r="C110" s="311" t="s">
        <v>2939</v>
      </c>
      <c r="D110" s="311"/>
      <c r="E110" s="311"/>
      <c r="F110" s="334" t="s">
        <v>2926</v>
      </c>
      <c r="G110" s="311"/>
      <c r="H110" s="311" t="s">
        <v>2960</v>
      </c>
      <c r="I110" s="311" t="s">
        <v>2922</v>
      </c>
      <c r="J110" s="311">
        <v>50</v>
      </c>
      <c r="K110" s="325"/>
    </row>
    <row r="111" s="1" customFormat="1" ht="15" customHeight="1">
      <c r="B111" s="336"/>
      <c r="C111" s="311" t="s">
        <v>2947</v>
      </c>
      <c r="D111" s="311"/>
      <c r="E111" s="311"/>
      <c r="F111" s="334" t="s">
        <v>2926</v>
      </c>
      <c r="G111" s="311"/>
      <c r="H111" s="311" t="s">
        <v>2960</v>
      </c>
      <c r="I111" s="311" t="s">
        <v>2922</v>
      </c>
      <c r="J111" s="311">
        <v>50</v>
      </c>
      <c r="K111" s="325"/>
    </row>
    <row r="112" s="1" customFormat="1" ht="15" customHeight="1">
      <c r="B112" s="336"/>
      <c r="C112" s="311" t="s">
        <v>2945</v>
      </c>
      <c r="D112" s="311"/>
      <c r="E112" s="311"/>
      <c r="F112" s="334" t="s">
        <v>2926</v>
      </c>
      <c r="G112" s="311"/>
      <c r="H112" s="311" t="s">
        <v>2960</v>
      </c>
      <c r="I112" s="311" t="s">
        <v>2922</v>
      </c>
      <c r="J112" s="311">
        <v>50</v>
      </c>
      <c r="K112" s="325"/>
    </row>
    <row r="113" s="1" customFormat="1" ht="15" customHeight="1">
      <c r="B113" s="336"/>
      <c r="C113" s="311" t="s">
        <v>63</v>
      </c>
      <c r="D113" s="311"/>
      <c r="E113" s="311"/>
      <c r="F113" s="334" t="s">
        <v>2920</v>
      </c>
      <c r="G113" s="311"/>
      <c r="H113" s="311" t="s">
        <v>2961</v>
      </c>
      <c r="I113" s="311" t="s">
        <v>2922</v>
      </c>
      <c r="J113" s="311">
        <v>20</v>
      </c>
      <c r="K113" s="325"/>
    </row>
    <row r="114" s="1" customFormat="1" ht="15" customHeight="1">
      <c r="B114" s="336"/>
      <c r="C114" s="311" t="s">
        <v>2962</v>
      </c>
      <c r="D114" s="311"/>
      <c r="E114" s="311"/>
      <c r="F114" s="334" t="s">
        <v>2920</v>
      </c>
      <c r="G114" s="311"/>
      <c r="H114" s="311" t="s">
        <v>2963</v>
      </c>
      <c r="I114" s="311" t="s">
        <v>2922</v>
      </c>
      <c r="J114" s="311">
        <v>120</v>
      </c>
      <c r="K114" s="325"/>
    </row>
    <row r="115" s="1" customFormat="1" ht="15" customHeight="1">
      <c r="B115" s="336"/>
      <c r="C115" s="311" t="s">
        <v>48</v>
      </c>
      <c r="D115" s="311"/>
      <c r="E115" s="311"/>
      <c r="F115" s="334" t="s">
        <v>2920</v>
      </c>
      <c r="G115" s="311"/>
      <c r="H115" s="311" t="s">
        <v>2964</v>
      </c>
      <c r="I115" s="311" t="s">
        <v>2955</v>
      </c>
      <c r="J115" s="311"/>
      <c r="K115" s="325"/>
    </row>
    <row r="116" s="1" customFormat="1" ht="15" customHeight="1">
      <c r="B116" s="336"/>
      <c r="C116" s="311" t="s">
        <v>58</v>
      </c>
      <c r="D116" s="311"/>
      <c r="E116" s="311"/>
      <c r="F116" s="334" t="s">
        <v>2920</v>
      </c>
      <c r="G116" s="311"/>
      <c r="H116" s="311" t="s">
        <v>2965</v>
      </c>
      <c r="I116" s="311" t="s">
        <v>2955</v>
      </c>
      <c r="J116" s="311"/>
      <c r="K116" s="325"/>
    </row>
    <row r="117" s="1" customFormat="1" ht="15" customHeight="1">
      <c r="B117" s="336"/>
      <c r="C117" s="311" t="s">
        <v>67</v>
      </c>
      <c r="D117" s="311"/>
      <c r="E117" s="311"/>
      <c r="F117" s="334" t="s">
        <v>2920</v>
      </c>
      <c r="G117" s="311"/>
      <c r="H117" s="311" t="s">
        <v>2966</v>
      </c>
      <c r="I117" s="311" t="s">
        <v>2967</v>
      </c>
      <c r="J117" s="311"/>
      <c r="K117" s="325"/>
    </row>
    <row r="118" s="1" customFormat="1" ht="15" customHeight="1">
      <c r="B118" s="339"/>
      <c r="C118" s="345"/>
      <c r="D118" s="345"/>
      <c r="E118" s="345"/>
      <c r="F118" s="345"/>
      <c r="G118" s="345"/>
      <c r="H118" s="345"/>
      <c r="I118" s="345"/>
      <c r="J118" s="345"/>
      <c r="K118" s="341"/>
    </row>
    <row r="119" s="1" customFormat="1" ht="18.75" customHeight="1">
      <c r="B119" s="346"/>
      <c r="C119" s="347"/>
      <c r="D119" s="347"/>
      <c r="E119" s="347"/>
      <c r="F119" s="348"/>
      <c r="G119" s="347"/>
      <c r="H119" s="347"/>
      <c r="I119" s="347"/>
      <c r="J119" s="347"/>
      <c r="K119" s="346"/>
    </row>
    <row r="120" s="1" customFormat="1" ht="18.75" customHeight="1">
      <c r="B120" s="319"/>
      <c r="C120" s="319"/>
      <c r="D120" s="319"/>
      <c r="E120" s="319"/>
      <c r="F120" s="319"/>
      <c r="G120" s="319"/>
      <c r="H120" s="319"/>
      <c r="I120" s="319"/>
      <c r="J120" s="319"/>
      <c r="K120" s="319"/>
    </row>
    <row r="121" s="1" customFormat="1" ht="7.5" customHeight="1">
      <c r="B121" s="349"/>
      <c r="C121" s="350"/>
      <c r="D121" s="350"/>
      <c r="E121" s="350"/>
      <c r="F121" s="350"/>
      <c r="G121" s="350"/>
      <c r="H121" s="350"/>
      <c r="I121" s="350"/>
      <c r="J121" s="350"/>
      <c r="K121" s="351"/>
    </row>
    <row r="122" s="1" customFormat="1" ht="45" customHeight="1">
      <c r="B122" s="352"/>
      <c r="C122" s="302" t="s">
        <v>2968</v>
      </c>
      <c r="D122" s="302"/>
      <c r="E122" s="302"/>
      <c r="F122" s="302"/>
      <c r="G122" s="302"/>
      <c r="H122" s="302"/>
      <c r="I122" s="302"/>
      <c r="J122" s="302"/>
      <c r="K122" s="353"/>
    </row>
    <row r="123" s="1" customFormat="1" ht="17.25" customHeight="1">
      <c r="B123" s="354"/>
      <c r="C123" s="326" t="s">
        <v>2914</v>
      </c>
      <c r="D123" s="326"/>
      <c r="E123" s="326"/>
      <c r="F123" s="326" t="s">
        <v>2915</v>
      </c>
      <c r="G123" s="327"/>
      <c r="H123" s="326" t="s">
        <v>64</v>
      </c>
      <c r="I123" s="326" t="s">
        <v>67</v>
      </c>
      <c r="J123" s="326" t="s">
        <v>2916</v>
      </c>
      <c r="K123" s="355"/>
    </row>
    <row r="124" s="1" customFormat="1" ht="17.25" customHeight="1">
      <c r="B124" s="354"/>
      <c r="C124" s="328" t="s">
        <v>2917</v>
      </c>
      <c r="D124" s="328"/>
      <c r="E124" s="328"/>
      <c r="F124" s="329" t="s">
        <v>2918</v>
      </c>
      <c r="G124" s="330"/>
      <c r="H124" s="328"/>
      <c r="I124" s="328"/>
      <c r="J124" s="328" t="s">
        <v>2919</v>
      </c>
      <c r="K124" s="355"/>
    </row>
    <row r="125" s="1" customFormat="1" ht="5.25" customHeight="1">
      <c r="B125" s="356"/>
      <c r="C125" s="331"/>
      <c r="D125" s="331"/>
      <c r="E125" s="331"/>
      <c r="F125" s="331"/>
      <c r="G125" s="357"/>
      <c r="H125" s="331"/>
      <c r="I125" s="331"/>
      <c r="J125" s="331"/>
      <c r="K125" s="358"/>
    </row>
    <row r="126" s="1" customFormat="1" ht="15" customHeight="1">
      <c r="B126" s="356"/>
      <c r="C126" s="311" t="s">
        <v>2923</v>
      </c>
      <c r="D126" s="333"/>
      <c r="E126" s="333"/>
      <c r="F126" s="334" t="s">
        <v>2920</v>
      </c>
      <c r="G126" s="311"/>
      <c r="H126" s="311" t="s">
        <v>2960</v>
      </c>
      <c r="I126" s="311" t="s">
        <v>2922</v>
      </c>
      <c r="J126" s="311">
        <v>120</v>
      </c>
      <c r="K126" s="359"/>
    </row>
    <row r="127" s="1" customFormat="1" ht="15" customHeight="1">
      <c r="B127" s="356"/>
      <c r="C127" s="311" t="s">
        <v>2969</v>
      </c>
      <c r="D127" s="311"/>
      <c r="E127" s="311"/>
      <c r="F127" s="334" t="s">
        <v>2920</v>
      </c>
      <c r="G127" s="311"/>
      <c r="H127" s="311" t="s">
        <v>2970</v>
      </c>
      <c r="I127" s="311" t="s">
        <v>2922</v>
      </c>
      <c r="J127" s="311" t="s">
        <v>2971</v>
      </c>
      <c r="K127" s="359"/>
    </row>
    <row r="128" s="1" customFormat="1" ht="15" customHeight="1">
      <c r="B128" s="356"/>
      <c r="C128" s="311" t="s">
        <v>2868</v>
      </c>
      <c r="D128" s="311"/>
      <c r="E128" s="311"/>
      <c r="F128" s="334" t="s">
        <v>2920</v>
      </c>
      <c r="G128" s="311"/>
      <c r="H128" s="311" t="s">
        <v>2972</v>
      </c>
      <c r="I128" s="311" t="s">
        <v>2922</v>
      </c>
      <c r="J128" s="311" t="s">
        <v>2971</v>
      </c>
      <c r="K128" s="359"/>
    </row>
    <row r="129" s="1" customFormat="1" ht="15" customHeight="1">
      <c r="B129" s="356"/>
      <c r="C129" s="311" t="s">
        <v>2931</v>
      </c>
      <c r="D129" s="311"/>
      <c r="E129" s="311"/>
      <c r="F129" s="334" t="s">
        <v>2926</v>
      </c>
      <c r="G129" s="311"/>
      <c r="H129" s="311" t="s">
        <v>2932</v>
      </c>
      <c r="I129" s="311" t="s">
        <v>2922</v>
      </c>
      <c r="J129" s="311">
        <v>15</v>
      </c>
      <c r="K129" s="359"/>
    </row>
    <row r="130" s="1" customFormat="1" ht="15" customHeight="1">
      <c r="B130" s="356"/>
      <c r="C130" s="337" t="s">
        <v>2933</v>
      </c>
      <c r="D130" s="337"/>
      <c r="E130" s="337"/>
      <c r="F130" s="338" t="s">
        <v>2926</v>
      </c>
      <c r="G130" s="337"/>
      <c r="H130" s="337" t="s">
        <v>2934</v>
      </c>
      <c r="I130" s="337" t="s">
        <v>2922</v>
      </c>
      <c r="J130" s="337">
        <v>15</v>
      </c>
      <c r="K130" s="359"/>
    </row>
    <row r="131" s="1" customFormat="1" ht="15" customHeight="1">
      <c r="B131" s="356"/>
      <c r="C131" s="337" t="s">
        <v>2935</v>
      </c>
      <c r="D131" s="337"/>
      <c r="E131" s="337"/>
      <c r="F131" s="338" t="s">
        <v>2926</v>
      </c>
      <c r="G131" s="337"/>
      <c r="H131" s="337" t="s">
        <v>2936</v>
      </c>
      <c r="I131" s="337" t="s">
        <v>2922</v>
      </c>
      <c r="J131" s="337">
        <v>20</v>
      </c>
      <c r="K131" s="359"/>
    </row>
    <row r="132" s="1" customFormat="1" ht="15" customHeight="1">
      <c r="B132" s="356"/>
      <c r="C132" s="337" t="s">
        <v>2937</v>
      </c>
      <c r="D132" s="337"/>
      <c r="E132" s="337"/>
      <c r="F132" s="338" t="s">
        <v>2926</v>
      </c>
      <c r="G132" s="337"/>
      <c r="H132" s="337" t="s">
        <v>2938</v>
      </c>
      <c r="I132" s="337" t="s">
        <v>2922</v>
      </c>
      <c r="J132" s="337">
        <v>20</v>
      </c>
      <c r="K132" s="359"/>
    </row>
    <row r="133" s="1" customFormat="1" ht="15" customHeight="1">
      <c r="B133" s="356"/>
      <c r="C133" s="311" t="s">
        <v>2925</v>
      </c>
      <c r="D133" s="311"/>
      <c r="E133" s="311"/>
      <c r="F133" s="334" t="s">
        <v>2926</v>
      </c>
      <c r="G133" s="311"/>
      <c r="H133" s="311" t="s">
        <v>2960</v>
      </c>
      <c r="I133" s="311" t="s">
        <v>2922</v>
      </c>
      <c r="J133" s="311">
        <v>50</v>
      </c>
      <c r="K133" s="359"/>
    </row>
    <row r="134" s="1" customFormat="1" ht="15" customHeight="1">
      <c r="B134" s="356"/>
      <c r="C134" s="311" t="s">
        <v>2939</v>
      </c>
      <c r="D134" s="311"/>
      <c r="E134" s="311"/>
      <c r="F134" s="334" t="s">
        <v>2926</v>
      </c>
      <c r="G134" s="311"/>
      <c r="H134" s="311" t="s">
        <v>2960</v>
      </c>
      <c r="I134" s="311" t="s">
        <v>2922</v>
      </c>
      <c r="J134" s="311">
        <v>50</v>
      </c>
      <c r="K134" s="359"/>
    </row>
    <row r="135" s="1" customFormat="1" ht="15" customHeight="1">
      <c r="B135" s="356"/>
      <c r="C135" s="311" t="s">
        <v>2945</v>
      </c>
      <c r="D135" s="311"/>
      <c r="E135" s="311"/>
      <c r="F135" s="334" t="s">
        <v>2926</v>
      </c>
      <c r="G135" s="311"/>
      <c r="H135" s="311" t="s">
        <v>2960</v>
      </c>
      <c r="I135" s="311" t="s">
        <v>2922</v>
      </c>
      <c r="J135" s="311">
        <v>50</v>
      </c>
      <c r="K135" s="359"/>
    </row>
    <row r="136" s="1" customFormat="1" ht="15" customHeight="1">
      <c r="B136" s="356"/>
      <c r="C136" s="311" t="s">
        <v>2947</v>
      </c>
      <c r="D136" s="311"/>
      <c r="E136" s="311"/>
      <c r="F136" s="334" t="s">
        <v>2926</v>
      </c>
      <c r="G136" s="311"/>
      <c r="H136" s="311" t="s">
        <v>2960</v>
      </c>
      <c r="I136" s="311" t="s">
        <v>2922</v>
      </c>
      <c r="J136" s="311">
        <v>50</v>
      </c>
      <c r="K136" s="359"/>
    </row>
    <row r="137" s="1" customFormat="1" ht="15" customHeight="1">
      <c r="B137" s="356"/>
      <c r="C137" s="311" t="s">
        <v>2948</v>
      </c>
      <c r="D137" s="311"/>
      <c r="E137" s="311"/>
      <c r="F137" s="334" t="s">
        <v>2926</v>
      </c>
      <c r="G137" s="311"/>
      <c r="H137" s="311" t="s">
        <v>2973</v>
      </c>
      <c r="I137" s="311" t="s">
        <v>2922</v>
      </c>
      <c r="J137" s="311">
        <v>255</v>
      </c>
      <c r="K137" s="359"/>
    </row>
    <row r="138" s="1" customFormat="1" ht="15" customHeight="1">
      <c r="B138" s="356"/>
      <c r="C138" s="311" t="s">
        <v>2950</v>
      </c>
      <c r="D138" s="311"/>
      <c r="E138" s="311"/>
      <c r="F138" s="334" t="s">
        <v>2920</v>
      </c>
      <c r="G138" s="311"/>
      <c r="H138" s="311" t="s">
        <v>2974</v>
      </c>
      <c r="I138" s="311" t="s">
        <v>2952</v>
      </c>
      <c r="J138" s="311"/>
      <c r="K138" s="359"/>
    </row>
    <row r="139" s="1" customFormat="1" ht="15" customHeight="1">
      <c r="B139" s="356"/>
      <c r="C139" s="311" t="s">
        <v>2953</v>
      </c>
      <c r="D139" s="311"/>
      <c r="E139" s="311"/>
      <c r="F139" s="334" t="s">
        <v>2920</v>
      </c>
      <c r="G139" s="311"/>
      <c r="H139" s="311" t="s">
        <v>2975</v>
      </c>
      <c r="I139" s="311" t="s">
        <v>2955</v>
      </c>
      <c r="J139" s="311"/>
      <c r="K139" s="359"/>
    </row>
    <row r="140" s="1" customFormat="1" ht="15" customHeight="1">
      <c r="B140" s="356"/>
      <c r="C140" s="311" t="s">
        <v>2956</v>
      </c>
      <c r="D140" s="311"/>
      <c r="E140" s="311"/>
      <c r="F140" s="334" t="s">
        <v>2920</v>
      </c>
      <c r="G140" s="311"/>
      <c r="H140" s="311" t="s">
        <v>2956</v>
      </c>
      <c r="I140" s="311" t="s">
        <v>2955</v>
      </c>
      <c r="J140" s="311"/>
      <c r="K140" s="359"/>
    </row>
    <row r="141" s="1" customFormat="1" ht="15" customHeight="1">
      <c r="B141" s="356"/>
      <c r="C141" s="311" t="s">
        <v>48</v>
      </c>
      <c r="D141" s="311"/>
      <c r="E141" s="311"/>
      <c r="F141" s="334" t="s">
        <v>2920</v>
      </c>
      <c r="G141" s="311"/>
      <c r="H141" s="311" t="s">
        <v>2976</v>
      </c>
      <c r="I141" s="311" t="s">
        <v>2955</v>
      </c>
      <c r="J141" s="311"/>
      <c r="K141" s="359"/>
    </row>
    <row r="142" s="1" customFormat="1" ht="15" customHeight="1">
      <c r="B142" s="356"/>
      <c r="C142" s="311" t="s">
        <v>2977</v>
      </c>
      <c r="D142" s="311"/>
      <c r="E142" s="311"/>
      <c r="F142" s="334" t="s">
        <v>2920</v>
      </c>
      <c r="G142" s="311"/>
      <c r="H142" s="311" t="s">
        <v>2978</v>
      </c>
      <c r="I142" s="311" t="s">
        <v>2955</v>
      </c>
      <c r="J142" s="311"/>
      <c r="K142" s="359"/>
    </row>
    <row r="143" s="1" customFormat="1" ht="15" customHeight="1">
      <c r="B143" s="360"/>
      <c r="C143" s="361"/>
      <c r="D143" s="361"/>
      <c r="E143" s="361"/>
      <c r="F143" s="361"/>
      <c r="G143" s="361"/>
      <c r="H143" s="361"/>
      <c r="I143" s="361"/>
      <c r="J143" s="361"/>
      <c r="K143" s="362"/>
    </row>
    <row r="144" s="1" customFormat="1" ht="18.75" customHeight="1">
      <c r="B144" s="347"/>
      <c r="C144" s="347"/>
      <c r="D144" s="347"/>
      <c r="E144" s="347"/>
      <c r="F144" s="348"/>
      <c r="G144" s="347"/>
      <c r="H144" s="347"/>
      <c r="I144" s="347"/>
      <c r="J144" s="347"/>
      <c r="K144" s="347"/>
    </row>
    <row r="145" s="1" customFormat="1" ht="18.75" customHeight="1">
      <c r="B145" s="319"/>
      <c r="C145" s="319"/>
      <c r="D145" s="319"/>
      <c r="E145" s="319"/>
      <c r="F145" s="319"/>
      <c r="G145" s="319"/>
      <c r="H145" s="319"/>
      <c r="I145" s="319"/>
      <c r="J145" s="319"/>
      <c r="K145" s="319"/>
    </row>
    <row r="146" s="1" customFormat="1" ht="7.5" customHeight="1">
      <c r="B146" s="320"/>
      <c r="C146" s="321"/>
      <c r="D146" s="321"/>
      <c r="E146" s="321"/>
      <c r="F146" s="321"/>
      <c r="G146" s="321"/>
      <c r="H146" s="321"/>
      <c r="I146" s="321"/>
      <c r="J146" s="321"/>
      <c r="K146" s="322"/>
    </row>
    <row r="147" s="1" customFormat="1" ht="45" customHeight="1">
      <c r="B147" s="323"/>
      <c r="C147" s="324" t="s">
        <v>2979</v>
      </c>
      <c r="D147" s="324"/>
      <c r="E147" s="324"/>
      <c r="F147" s="324"/>
      <c r="G147" s="324"/>
      <c r="H147" s="324"/>
      <c r="I147" s="324"/>
      <c r="J147" s="324"/>
      <c r="K147" s="325"/>
    </row>
    <row r="148" s="1" customFormat="1" ht="17.25" customHeight="1">
      <c r="B148" s="323"/>
      <c r="C148" s="326" t="s">
        <v>2914</v>
      </c>
      <c r="D148" s="326"/>
      <c r="E148" s="326"/>
      <c r="F148" s="326" t="s">
        <v>2915</v>
      </c>
      <c r="G148" s="327"/>
      <c r="H148" s="326" t="s">
        <v>64</v>
      </c>
      <c r="I148" s="326" t="s">
        <v>67</v>
      </c>
      <c r="J148" s="326" t="s">
        <v>2916</v>
      </c>
      <c r="K148" s="325"/>
    </row>
    <row r="149" s="1" customFormat="1" ht="17.25" customHeight="1">
      <c r="B149" s="323"/>
      <c r="C149" s="328" t="s">
        <v>2917</v>
      </c>
      <c r="D149" s="328"/>
      <c r="E149" s="328"/>
      <c r="F149" s="329" t="s">
        <v>2918</v>
      </c>
      <c r="G149" s="330"/>
      <c r="H149" s="328"/>
      <c r="I149" s="328"/>
      <c r="J149" s="328" t="s">
        <v>2919</v>
      </c>
      <c r="K149" s="325"/>
    </row>
    <row r="150" s="1" customFormat="1" ht="5.25" customHeight="1">
      <c r="B150" s="336"/>
      <c r="C150" s="331"/>
      <c r="D150" s="331"/>
      <c r="E150" s="331"/>
      <c r="F150" s="331"/>
      <c r="G150" s="332"/>
      <c r="H150" s="331"/>
      <c r="I150" s="331"/>
      <c r="J150" s="331"/>
      <c r="K150" s="359"/>
    </row>
    <row r="151" s="1" customFormat="1" ht="15" customHeight="1">
      <c r="B151" s="336"/>
      <c r="C151" s="363" t="s">
        <v>2923</v>
      </c>
      <c r="D151" s="311"/>
      <c r="E151" s="311"/>
      <c r="F151" s="364" t="s">
        <v>2920</v>
      </c>
      <c r="G151" s="311"/>
      <c r="H151" s="363" t="s">
        <v>2960</v>
      </c>
      <c r="I151" s="363" t="s">
        <v>2922</v>
      </c>
      <c r="J151" s="363">
        <v>120</v>
      </c>
      <c r="K151" s="359"/>
    </row>
    <row r="152" s="1" customFormat="1" ht="15" customHeight="1">
      <c r="B152" s="336"/>
      <c r="C152" s="363" t="s">
        <v>2969</v>
      </c>
      <c r="D152" s="311"/>
      <c r="E152" s="311"/>
      <c r="F152" s="364" t="s">
        <v>2920</v>
      </c>
      <c r="G152" s="311"/>
      <c r="H152" s="363" t="s">
        <v>2980</v>
      </c>
      <c r="I152" s="363" t="s">
        <v>2922</v>
      </c>
      <c r="J152" s="363" t="s">
        <v>2971</v>
      </c>
      <c r="K152" s="359"/>
    </row>
    <row r="153" s="1" customFormat="1" ht="15" customHeight="1">
      <c r="B153" s="336"/>
      <c r="C153" s="363" t="s">
        <v>2868</v>
      </c>
      <c r="D153" s="311"/>
      <c r="E153" s="311"/>
      <c r="F153" s="364" t="s">
        <v>2920</v>
      </c>
      <c r="G153" s="311"/>
      <c r="H153" s="363" t="s">
        <v>2981</v>
      </c>
      <c r="I153" s="363" t="s">
        <v>2922</v>
      </c>
      <c r="J153" s="363" t="s">
        <v>2971</v>
      </c>
      <c r="K153" s="359"/>
    </row>
    <row r="154" s="1" customFormat="1" ht="15" customHeight="1">
      <c r="B154" s="336"/>
      <c r="C154" s="363" t="s">
        <v>2925</v>
      </c>
      <c r="D154" s="311"/>
      <c r="E154" s="311"/>
      <c r="F154" s="364" t="s">
        <v>2926</v>
      </c>
      <c r="G154" s="311"/>
      <c r="H154" s="363" t="s">
        <v>2960</v>
      </c>
      <c r="I154" s="363" t="s">
        <v>2922</v>
      </c>
      <c r="J154" s="363">
        <v>50</v>
      </c>
      <c r="K154" s="359"/>
    </row>
    <row r="155" s="1" customFormat="1" ht="15" customHeight="1">
      <c r="B155" s="336"/>
      <c r="C155" s="363" t="s">
        <v>2928</v>
      </c>
      <c r="D155" s="311"/>
      <c r="E155" s="311"/>
      <c r="F155" s="364" t="s">
        <v>2920</v>
      </c>
      <c r="G155" s="311"/>
      <c r="H155" s="363" t="s">
        <v>2960</v>
      </c>
      <c r="I155" s="363" t="s">
        <v>2930</v>
      </c>
      <c r="J155" s="363"/>
      <c r="K155" s="359"/>
    </row>
    <row r="156" s="1" customFormat="1" ht="15" customHeight="1">
      <c r="B156" s="336"/>
      <c r="C156" s="363" t="s">
        <v>2939</v>
      </c>
      <c r="D156" s="311"/>
      <c r="E156" s="311"/>
      <c r="F156" s="364" t="s">
        <v>2926</v>
      </c>
      <c r="G156" s="311"/>
      <c r="H156" s="363" t="s">
        <v>2960</v>
      </c>
      <c r="I156" s="363" t="s">
        <v>2922</v>
      </c>
      <c r="J156" s="363">
        <v>50</v>
      </c>
      <c r="K156" s="359"/>
    </row>
    <row r="157" s="1" customFormat="1" ht="15" customHeight="1">
      <c r="B157" s="336"/>
      <c r="C157" s="363" t="s">
        <v>2947</v>
      </c>
      <c r="D157" s="311"/>
      <c r="E157" s="311"/>
      <c r="F157" s="364" t="s">
        <v>2926</v>
      </c>
      <c r="G157" s="311"/>
      <c r="H157" s="363" t="s">
        <v>2960</v>
      </c>
      <c r="I157" s="363" t="s">
        <v>2922</v>
      </c>
      <c r="J157" s="363">
        <v>50</v>
      </c>
      <c r="K157" s="359"/>
    </row>
    <row r="158" s="1" customFormat="1" ht="15" customHeight="1">
      <c r="B158" s="336"/>
      <c r="C158" s="363" t="s">
        <v>2945</v>
      </c>
      <c r="D158" s="311"/>
      <c r="E158" s="311"/>
      <c r="F158" s="364" t="s">
        <v>2926</v>
      </c>
      <c r="G158" s="311"/>
      <c r="H158" s="363" t="s">
        <v>2960</v>
      </c>
      <c r="I158" s="363" t="s">
        <v>2922</v>
      </c>
      <c r="J158" s="363">
        <v>50</v>
      </c>
      <c r="K158" s="359"/>
    </row>
    <row r="159" s="1" customFormat="1" ht="15" customHeight="1">
      <c r="B159" s="336"/>
      <c r="C159" s="363" t="s">
        <v>114</v>
      </c>
      <c r="D159" s="311"/>
      <c r="E159" s="311"/>
      <c r="F159" s="364" t="s">
        <v>2920</v>
      </c>
      <c r="G159" s="311"/>
      <c r="H159" s="363" t="s">
        <v>2982</v>
      </c>
      <c r="I159" s="363" t="s">
        <v>2922</v>
      </c>
      <c r="J159" s="363" t="s">
        <v>2983</v>
      </c>
      <c r="K159" s="359"/>
    </row>
    <row r="160" s="1" customFormat="1" ht="15" customHeight="1">
      <c r="B160" s="336"/>
      <c r="C160" s="363" t="s">
        <v>2984</v>
      </c>
      <c r="D160" s="311"/>
      <c r="E160" s="311"/>
      <c r="F160" s="364" t="s">
        <v>2920</v>
      </c>
      <c r="G160" s="311"/>
      <c r="H160" s="363" t="s">
        <v>2985</v>
      </c>
      <c r="I160" s="363" t="s">
        <v>2955</v>
      </c>
      <c r="J160" s="363"/>
      <c r="K160" s="359"/>
    </row>
    <row r="161" s="1" customFormat="1" ht="15" customHeight="1">
      <c r="B161" s="365"/>
      <c r="C161" s="345"/>
      <c r="D161" s="345"/>
      <c r="E161" s="345"/>
      <c r="F161" s="345"/>
      <c r="G161" s="345"/>
      <c r="H161" s="345"/>
      <c r="I161" s="345"/>
      <c r="J161" s="345"/>
      <c r="K161" s="366"/>
    </row>
    <row r="162" s="1" customFormat="1" ht="18.75" customHeight="1">
      <c r="B162" s="347"/>
      <c r="C162" s="357"/>
      <c r="D162" s="357"/>
      <c r="E162" s="357"/>
      <c r="F162" s="367"/>
      <c r="G162" s="357"/>
      <c r="H162" s="357"/>
      <c r="I162" s="357"/>
      <c r="J162" s="357"/>
      <c r="K162" s="347"/>
    </row>
    <row r="163" s="1" customFormat="1" ht="18.75" customHeight="1">
      <c r="B163" s="319"/>
      <c r="C163" s="319"/>
      <c r="D163" s="319"/>
      <c r="E163" s="319"/>
      <c r="F163" s="319"/>
      <c r="G163" s="319"/>
      <c r="H163" s="319"/>
      <c r="I163" s="319"/>
      <c r="J163" s="319"/>
      <c r="K163" s="319"/>
    </row>
    <row r="164" s="1" customFormat="1" ht="7.5" customHeight="1">
      <c r="B164" s="298"/>
      <c r="C164" s="299"/>
      <c r="D164" s="299"/>
      <c r="E164" s="299"/>
      <c r="F164" s="299"/>
      <c r="G164" s="299"/>
      <c r="H164" s="299"/>
      <c r="I164" s="299"/>
      <c r="J164" s="299"/>
      <c r="K164" s="300"/>
    </row>
    <row r="165" s="1" customFormat="1" ht="45" customHeight="1">
      <c r="B165" s="301"/>
      <c r="C165" s="302" t="s">
        <v>2986</v>
      </c>
      <c r="D165" s="302"/>
      <c r="E165" s="302"/>
      <c r="F165" s="302"/>
      <c r="G165" s="302"/>
      <c r="H165" s="302"/>
      <c r="I165" s="302"/>
      <c r="J165" s="302"/>
      <c r="K165" s="303"/>
    </row>
    <row r="166" s="1" customFormat="1" ht="17.25" customHeight="1">
      <c r="B166" s="301"/>
      <c r="C166" s="326" t="s">
        <v>2914</v>
      </c>
      <c r="D166" s="326"/>
      <c r="E166" s="326"/>
      <c r="F166" s="326" t="s">
        <v>2915</v>
      </c>
      <c r="G166" s="368"/>
      <c r="H166" s="369" t="s">
        <v>64</v>
      </c>
      <c r="I166" s="369" t="s">
        <v>67</v>
      </c>
      <c r="J166" s="326" t="s">
        <v>2916</v>
      </c>
      <c r="K166" s="303"/>
    </row>
    <row r="167" s="1" customFormat="1" ht="17.25" customHeight="1">
      <c r="B167" s="304"/>
      <c r="C167" s="328" t="s">
        <v>2917</v>
      </c>
      <c r="D167" s="328"/>
      <c r="E167" s="328"/>
      <c r="F167" s="329" t="s">
        <v>2918</v>
      </c>
      <c r="G167" s="370"/>
      <c r="H167" s="371"/>
      <c r="I167" s="371"/>
      <c r="J167" s="328" t="s">
        <v>2919</v>
      </c>
      <c r="K167" s="306"/>
    </row>
    <row r="168" s="1" customFormat="1" ht="5.25" customHeight="1">
      <c r="B168" s="336"/>
      <c r="C168" s="331"/>
      <c r="D168" s="331"/>
      <c r="E168" s="331"/>
      <c r="F168" s="331"/>
      <c r="G168" s="332"/>
      <c r="H168" s="331"/>
      <c r="I168" s="331"/>
      <c r="J168" s="331"/>
      <c r="K168" s="359"/>
    </row>
    <row r="169" s="1" customFormat="1" ht="15" customHeight="1">
      <c r="B169" s="336"/>
      <c r="C169" s="311" t="s">
        <v>2923</v>
      </c>
      <c r="D169" s="311"/>
      <c r="E169" s="311"/>
      <c r="F169" s="334" t="s">
        <v>2920</v>
      </c>
      <c r="G169" s="311"/>
      <c r="H169" s="311" t="s">
        <v>2960</v>
      </c>
      <c r="I169" s="311" t="s">
        <v>2922</v>
      </c>
      <c r="J169" s="311">
        <v>120</v>
      </c>
      <c r="K169" s="359"/>
    </row>
    <row r="170" s="1" customFormat="1" ht="15" customHeight="1">
      <c r="B170" s="336"/>
      <c r="C170" s="311" t="s">
        <v>2969</v>
      </c>
      <c r="D170" s="311"/>
      <c r="E170" s="311"/>
      <c r="F170" s="334" t="s">
        <v>2920</v>
      </c>
      <c r="G170" s="311"/>
      <c r="H170" s="311" t="s">
        <v>2970</v>
      </c>
      <c r="I170" s="311" t="s">
        <v>2922</v>
      </c>
      <c r="J170" s="311" t="s">
        <v>2971</v>
      </c>
      <c r="K170" s="359"/>
    </row>
    <row r="171" s="1" customFormat="1" ht="15" customHeight="1">
      <c r="B171" s="336"/>
      <c r="C171" s="311" t="s">
        <v>2868</v>
      </c>
      <c r="D171" s="311"/>
      <c r="E171" s="311"/>
      <c r="F171" s="334" t="s">
        <v>2920</v>
      </c>
      <c r="G171" s="311"/>
      <c r="H171" s="311" t="s">
        <v>2987</v>
      </c>
      <c r="I171" s="311" t="s">
        <v>2922</v>
      </c>
      <c r="J171" s="311" t="s">
        <v>2971</v>
      </c>
      <c r="K171" s="359"/>
    </row>
    <row r="172" s="1" customFormat="1" ht="15" customHeight="1">
      <c r="B172" s="336"/>
      <c r="C172" s="311" t="s">
        <v>2925</v>
      </c>
      <c r="D172" s="311"/>
      <c r="E172" s="311"/>
      <c r="F172" s="334" t="s">
        <v>2926</v>
      </c>
      <c r="G172" s="311"/>
      <c r="H172" s="311" t="s">
        <v>2987</v>
      </c>
      <c r="I172" s="311" t="s">
        <v>2922</v>
      </c>
      <c r="J172" s="311">
        <v>50</v>
      </c>
      <c r="K172" s="359"/>
    </row>
    <row r="173" s="1" customFormat="1" ht="15" customHeight="1">
      <c r="B173" s="336"/>
      <c r="C173" s="311" t="s">
        <v>2928</v>
      </c>
      <c r="D173" s="311"/>
      <c r="E173" s="311"/>
      <c r="F173" s="334" t="s">
        <v>2920</v>
      </c>
      <c r="G173" s="311"/>
      <c r="H173" s="311" t="s">
        <v>2987</v>
      </c>
      <c r="I173" s="311" t="s">
        <v>2930</v>
      </c>
      <c r="J173" s="311"/>
      <c r="K173" s="359"/>
    </row>
    <row r="174" s="1" customFormat="1" ht="15" customHeight="1">
      <c r="B174" s="336"/>
      <c r="C174" s="311" t="s">
        <v>2939</v>
      </c>
      <c r="D174" s="311"/>
      <c r="E174" s="311"/>
      <c r="F174" s="334" t="s">
        <v>2926</v>
      </c>
      <c r="G174" s="311"/>
      <c r="H174" s="311" t="s">
        <v>2987</v>
      </c>
      <c r="I174" s="311" t="s">
        <v>2922</v>
      </c>
      <c r="J174" s="311">
        <v>50</v>
      </c>
      <c r="K174" s="359"/>
    </row>
    <row r="175" s="1" customFormat="1" ht="15" customHeight="1">
      <c r="B175" s="336"/>
      <c r="C175" s="311" t="s">
        <v>2947</v>
      </c>
      <c r="D175" s="311"/>
      <c r="E175" s="311"/>
      <c r="F175" s="334" t="s">
        <v>2926</v>
      </c>
      <c r="G175" s="311"/>
      <c r="H175" s="311" t="s">
        <v>2987</v>
      </c>
      <c r="I175" s="311" t="s">
        <v>2922</v>
      </c>
      <c r="J175" s="311">
        <v>50</v>
      </c>
      <c r="K175" s="359"/>
    </row>
    <row r="176" s="1" customFormat="1" ht="15" customHeight="1">
      <c r="B176" s="336"/>
      <c r="C176" s="311" t="s">
        <v>2945</v>
      </c>
      <c r="D176" s="311"/>
      <c r="E176" s="311"/>
      <c r="F176" s="334" t="s">
        <v>2926</v>
      </c>
      <c r="G176" s="311"/>
      <c r="H176" s="311" t="s">
        <v>2987</v>
      </c>
      <c r="I176" s="311" t="s">
        <v>2922</v>
      </c>
      <c r="J176" s="311">
        <v>50</v>
      </c>
      <c r="K176" s="359"/>
    </row>
    <row r="177" s="1" customFormat="1" ht="15" customHeight="1">
      <c r="B177" s="336"/>
      <c r="C177" s="311" t="s">
        <v>123</v>
      </c>
      <c r="D177" s="311"/>
      <c r="E177" s="311"/>
      <c r="F177" s="334" t="s">
        <v>2920</v>
      </c>
      <c r="G177" s="311"/>
      <c r="H177" s="311" t="s">
        <v>2988</v>
      </c>
      <c r="I177" s="311" t="s">
        <v>2989</v>
      </c>
      <c r="J177" s="311"/>
      <c r="K177" s="359"/>
    </row>
    <row r="178" s="1" customFormat="1" ht="15" customHeight="1">
      <c r="B178" s="336"/>
      <c r="C178" s="311" t="s">
        <v>67</v>
      </c>
      <c r="D178" s="311"/>
      <c r="E178" s="311"/>
      <c r="F178" s="334" t="s">
        <v>2920</v>
      </c>
      <c r="G178" s="311"/>
      <c r="H178" s="311" t="s">
        <v>2990</v>
      </c>
      <c r="I178" s="311" t="s">
        <v>2991</v>
      </c>
      <c r="J178" s="311">
        <v>1</v>
      </c>
      <c r="K178" s="359"/>
    </row>
    <row r="179" s="1" customFormat="1" ht="15" customHeight="1">
      <c r="B179" s="336"/>
      <c r="C179" s="311" t="s">
        <v>63</v>
      </c>
      <c r="D179" s="311"/>
      <c r="E179" s="311"/>
      <c r="F179" s="334" t="s">
        <v>2920</v>
      </c>
      <c r="G179" s="311"/>
      <c r="H179" s="311" t="s">
        <v>2992</v>
      </c>
      <c r="I179" s="311" t="s">
        <v>2922</v>
      </c>
      <c r="J179" s="311">
        <v>20</v>
      </c>
      <c r="K179" s="359"/>
    </row>
    <row r="180" s="1" customFormat="1" ht="15" customHeight="1">
      <c r="B180" s="336"/>
      <c r="C180" s="311" t="s">
        <v>64</v>
      </c>
      <c r="D180" s="311"/>
      <c r="E180" s="311"/>
      <c r="F180" s="334" t="s">
        <v>2920</v>
      </c>
      <c r="G180" s="311"/>
      <c r="H180" s="311" t="s">
        <v>2993</v>
      </c>
      <c r="I180" s="311" t="s">
        <v>2922</v>
      </c>
      <c r="J180" s="311">
        <v>255</v>
      </c>
      <c r="K180" s="359"/>
    </row>
    <row r="181" s="1" customFormat="1" ht="15" customHeight="1">
      <c r="B181" s="336"/>
      <c r="C181" s="311" t="s">
        <v>124</v>
      </c>
      <c r="D181" s="311"/>
      <c r="E181" s="311"/>
      <c r="F181" s="334" t="s">
        <v>2920</v>
      </c>
      <c r="G181" s="311"/>
      <c r="H181" s="311" t="s">
        <v>2884</v>
      </c>
      <c r="I181" s="311" t="s">
        <v>2922</v>
      </c>
      <c r="J181" s="311">
        <v>10</v>
      </c>
      <c r="K181" s="359"/>
    </row>
    <row r="182" s="1" customFormat="1" ht="15" customHeight="1">
      <c r="B182" s="336"/>
      <c r="C182" s="311" t="s">
        <v>125</v>
      </c>
      <c r="D182" s="311"/>
      <c r="E182" s="311"/>
      <c r="F182" s="334" t="s">
        <v>2920</v>
      </c>
      <c r="G182" s="311"/>
      <c r="H182" s="311" t="s">
        <v>2994</v>
      </c>
      <c r="I182" s="311" t="s">
        <v>2955</v>
      </c>
      <c r="J182" s="311"/>
      <c r="K182" s="359"/>
    </row>
    <row r="183" s="1" customFormat="1" ht="15" customHeight="1">
      <c r="B183" s="336"/>
      <c r="C183" s="311" t="s">
        <v>2995</v>
      </c>
      <c r="D183" s="311"/>
      <c r="E183" s="311"/>
      <c r="F183" s="334" t="s">
        <v>2920</v>
      </c>
      <c r="G183" s="311"/>
      <c r="H183" s="311" t="s">
        <v>2996</v>
      </c>
      <c r="I183" s="311" t="s">
        <v>2955</v>
      </c>
      <c r="J183" s="311"/>
      <c r="K183" s="359"/>
    </row>
    <row r="184" s="1" customFormat="1" ht="15" customHeight="1">
      <c r="B184" s="336"/>
      <c r="C184" s="311" t="s">
        <v>2984</v>
      </c>
      <c r="D184" s="311"/>
      <c r="E184" s="311"/>
      <c r="F184" s="334" t="s">
        <v>2920</v>
      </c>
      <c r="G184" s="311"/>
      <c r="H184" s="311" t="s">
        <v>2997</v>
      </c>
      <c r="I184" s="311" t="s">
        <v>2955</v>
      </c>
      <c r="J184" s="311"/>
      <c r="K184" s="359"/>
    </row>
    <row r="185" s="1" customFormat="1" ht="15" customHeight="1">
      <c r="B185" s="336"/>
      <c r="C185" s="311" t="s">
        <v>127</v>
      </c>
      <c r="D185" s="311"/>
      <c r="E185" s="311"/>
      <c r="F185" s="334" t="s">
        <v>2926</v>
      </c>
      <c r="G185" s="311"/>
      <c r="H185" s="311" t="s">
        <v>2998</v>
      </c>
      <c r="I185" s="311" t="s">
        <v>2922</v>
      </c>
      <c r="J185" s="311">
        <v>50</v>
      </c>
      <c r="K185" s="359"/>
    </row>
    <row r="186" s="1" customFormat="1" ht="15" customHeight="1">
      <c r="B186" s="336"/>
      <c r="C186" s="311" t="s">
        <v>2999</v>
      </c>
      <c r="D186" s="311"/>
      <c r="E186" s="311"/>
      <c r="F186" s="334" t="s">
        <v>2926</v>
      </c>
      <c r="G186" s="311"/>
      <c r="H186" s="311" t="s">
        <v>3000</v>
      </c>
      <c r="I186" s="311" t="s">
        <v>3001</v>
      </c>
      <c r="J186" s="311"/>
      <c r="K186" s="359"/>
    </row>
    <row r="187" s="1" customFormat="1" ht="15" customHeight="1">
      <c r="B187" s="336"/>
      <c r="C187" s="311" t="s">
        <v>3002</v>
      </c>
      <c r="D187" s="311"/>
      <c r="E187" s="311"/>
      <c r="F187" s="334" t="s">
        <v>2926</v>
      </c>
      <c r="G187" s="311"/>
      <c r="H187" s="311" t="s">
        <v>3003</v>
      </c>
      <c r="I187" s="311" t="s">
        <v>3001</v>
      </c>
      <c r="J187" s="311"/>
      <c r="K187" s="359"/>
    </row>
    <row r="188" s="1" customFormat="1" ht="15" customHeight="1">
      <c r="B188" s="336"/>
      <c r="C188" s="311" t="s">
        <v>3004</v>
      </c>
      <c r="D188" s="311"/>
      <c r="E188" s="311"/>
      <c r="F188" s="334" t="s">
        <v>2926</v>
      </c>
      <c r="G188" s="311"/>
      <c r="H188" s="311" t="s">
        <v>3005</v>
      </c>
      <c r="I188" s="311" t="s">
        <v>3001</v>
      </c>
      <c r="J188" s="311"/>
      <c r="K188" s="359"/>
    </row>
    <row r="189" s="1" customFormat="1" ht="15" customHeight="1">
      <c r="B189" s="336"/>
      <c r="C189" s="372" t="s">
        <v>3006</v>
      </c>
      <c r="D189" s="311"/>
      <c r="E189" s="311"/>
      <c r="F189" s="334" t="s">
        <v>2926</v>
      </c>
      <c r="G189" s="311"/>
      <c r="H189" s="311" t="s">
        <v>3007</v>
      </c>
      <c r="I189" s="311" t="s">
        <v>3008</v>
      </c>
      <c r="J189" s="373" t="s">
        <v>3009</v>
      </c>
      <c r="K189" s="359"/>
    </row>
    <row r="190" s="17" customFormat="1" ht="15" customHeight="1">
      <c r="B190" s="374"/>
      <c r="C190" s="375" t="s">
        <v>3010</v>
      </c>
      <c r="D190" s="376"/>
      <c r="E190" s="376"/>
      <c r="F190" s="377" t="s">
        <v>2926</v>
      </c>
      <c r="G190" s="376"/>
      <c r="H190" s="376" t="s">
        <v>3011</v>
      </c>
      <c r="I190" s="376" t="s">
        <v>3008</v>
      </c>
      <c r="J190" s="378" t="s">
        <v>3009</v>
      </c>
      <c r="K190" s="379"/>
    </row>
    <row r="191" s="1" customFormat="1" ht="15" customHeight="1">
      <c r="B191" s="336"/>
      <c r="C191" s="372" t="s">
        <v>52</v>
      </c>
      <c r="D191" s="311"/>
      <c r="E191" s="311"/>
      <c r="F191" s="334" t="s">
        <v>2920</v>
      </c>
      <c r="G191" s="311"/>
      <c r="H191" s="308" t="s">
        <v>3012</v>
      </c>
      <c r="I191" s="311" t="s">
        <v>3013</v>
      </c>
      <c r="J191" s="311"/>
      <c r="K191" s="359"/>
    </row>
    <row r="192" s="1" customFormat="1" ht="15" customHeight="1">
      <c r="B192" s="336"/>
      <c r="C192" s="372" t="s">
        <v>3014</v>
      </c>
      <c r="D192" s="311"/>
      <c r="E192" s="311"/>
      <c r="F192" s="334" t="s">
        <v>2920</v>
      </c>
      <c r="G192" s="311"/>
      <c r="H192" s="311" t="s">
        <v>3015</v>
      </c>
      <c r="I192" s="311" t="s">
        <v>2955</v>
      </c>
      <c r="J192" s="311"/>
      <c r="K192" s="359"/>
    </row>
    <row r="193" s="1" customFormat="1" ht="15" customHeight="1">
      <c r="B193" s="336"/>
      <c r="C193" s="372" t="s">
        <v>3016</v>
      </c>
      <c r="D193" s="311"/>
      <c r="E193" s="311"/>
      <c r="F193" s="334" t="s">
        <v>2920</v>
      </c>
      <c r="G193" s="311"/>
      <c r="H193" s="311" t="s">
        <v>3017</v>
      </c>
      <c r="I193" s="311" t="s">
        <v>2955</v>
      </c>
      <c r="J193" s="311"/>
      <c r="K193" s="359"/>
    </row>
    <row r="194" s="1" customFormat="1" ht="15" customHeight="1">
      <c r="B194" s="336"/>
      <c r="C194" s="372" t="s">
        <v>3018</v>
      </c>
      <c r="D194" s="311"/>
      <c r="E194" s="311"/>
      <c r="F194" s="334" t="s">
        <v>2926</v>
      </c>
      <c r="G194" s="311"/>
      <c r="H194" s="311" t="s">
        <v>3019</v>
      </c>
      <c r="I194" s="311" t="s">
        <v>2955</v>
      </c>
      <c r="J194" s="311"/>
      <c r="K194" s="359"/>
    </row>
    <row r="195" s="1" customFormat="1" ht="15" customHeight="1">
      <c r="B195" s="365"/>
      <c r="C195" s="380"/>
      <c r="D195" s="345"/>
      <c r="E195" s="345"/>
      <c r="F195" s="345"/>
      <c r="G195" s="345"/>
      <c r="H195" s="345"/>
      <c r="I195" s="345"/>
      <c r="J195" s="345"/>
      <c r="K195" s="366"/>
    </row>
    <row r="196" s="1" customFormat="1" ht="18.75" customHeight="1">
      <c r="B196" s="347"/>
      <c r="C196" s="357"/>
      <c r="D196" s="357"/>
      <c r="E196" s="357"/>
      <c r="F196" s="367"/>
      <c r="G196" s="357"/>
      <c r="H196" s="357"/>
      <c r="I196" s="357"/>
      <c r="J196" s="357"/>
      <c r="K196" s="347"/>
    </row>
    <row r="197" s="1" customFormat="1" ht="18.75" customHeight="1">
      <c r="B197" s="347"/>
      <c r="C197" s="357"/>
      <c r="D197" s="357"/>
      <c r="E197" s="357"/>
      <c r="F197" s="367"/>
      <c r="G197" s="357"/>
      <c r="H197" s="357"/>
      <c r="I197" s="357"/>
      <c r="J197" s="357"/>
      <c r="K197" s="347"/>
    </row>
    <row r="198" s="1" customFormat="1" ht="18.75" customHeight="1">
      <c r="B198" s="319"/>
      <c r="C198" s="319"/>
      <c r="D198" s="319"/>
      <c r="E198" s="319"/>
      <c r="F198" s="319"/>
      <c r="G198" s="319"/>
      <c r="H198" s="319"/>
      <c r="I198" s="319"/>
      <c r="J198" s="319"/>
      <c r="K198" s="319"/>
    </row>
    <row r="199" s="1" customFormat="1" ht="13.5">
      <c r="B199" s="298"/>
      <c r="C199" s="299"/>
      <c r="D199" s="299"/>
      <c r="E199" s="299"/>
      <c r="F199" s="299"/>
      <c r="G199" s="299"/>
      <c r="H199" s="299"/>
      <c r="I199" s="299"/>
      <c r="J199" s="299"/>
      <c r="K199" s="300"/>
    </row>
    <row r="200" s="1" customFormat="1" ht="21">
      <c r="B200" s="301"/>
      <c r="C200" s="302" t="s">
        <v>3020</v>
      </c>
      <c r="D200" s="302"/>
      <c r="E200" s="302"/>
      <c r="F200" s="302"/>
      <c r="G200" s="302"/>
      <c r="H200" s="302"/>
      <c r="I200" s="302"/>
      <c r="J200" s="302"/>
      <c r="K200" s="303"/>
    </row>
    <row r="201" s="1" customFormat="1" ht="25.5" customHeight="1">
      <c r="B201" s="301"/>
      <c r="C201" s="381" t="s">
        <v>3021</v>
      </c>
      <c r="D201" s="381"/>
      <c r="E201" s="381"/>
      <c r="F201" s="381" t="s">
        <v>3022</v>
      </c>
      <c r="G201" s="382"/>
      <c r="H201" s="381" t="s">
        <v>3023</v>
      </c>
      <c r="I201" s="381"/>
      <c r="J201" s="381"/>
      <c r="K201" s="303"/>
    </row>
    <row r="202" s="1" customFormat="1" ht="5.25" customHeight="1">
      <c r="B202" s="336"/>
      <c r="C202" s="331"/>
      <c r="D202" s="331"/>
      <c r="E202" s="331"/>
      <c r="F202" s="331"/>
      <c r="G202" s="357"/>
      <c r="H202" s="331"/>
      <c r="I202" s="331"/>
      <c r="J202" s="331"/>
      <c r="K202" s="359"/>
    </row>
    <row r="203" s="1" customFormat="1" ht="15" customHeight="1">
      <c r="B203" s="336"/>
      <c r="C203" s="311" t="s">
        <v>3013</v>
      </c>
      <c r="D203" s="311"/>
      <c r="E203" s="311"/>
      <c r="F203" s="334" t="s">
        <v>53</v>
      </c>
      <c r="G203" s="311"/>
      <c r="H203" s="311" t="s">
        <v>3024</v>
      </c>
      <c r="I203" s="311"/>
      <c r="J203" s="311"/>
      <c r="K203" s="359"/>
    </row>
    <row r="204" s="1" customFormat="1" ht="15" customHeight="1">
      <c r="B204" s="336"/>
      <c r="C204" s="311"/>
      <c r="D204" s="311"/>
      <c r="E204" s="311"/>
      <c r="F204" s="334" t="s">
        <v>54</v>
      </c>
      <c r="G204" s="311"/>
      <c r="H204" s="311" t="s">
        <v>3025</v>
      </c>
      <c r="I204" s="311"/>
      <c r="J204" s="311"/>
      <c r="K204" s="359"/>
    </row>
    <row r="205" s="1" customFormat="1" ht="15" customHeight="1">
      <c r="B205" s="336"/>
      <c r="C205" s="311"/>
      <c r="D205" s="311"/>
      <c r="E205" s="311"/>
      <c r="F205" s="334" t="s">
        <v>57</v>
      </c>
      <c r="G205" s="311"/>
      <c r="H205" s="311" t="s">
        <v>3026</v>
      </c>
      <c r="I205" s="311"/>
      <c r="J205" s="311"/>
      <c r="K205" s="359"/>
    </row>
    <row r="206" s="1" customFormat="1" ht="15" customHeight="1">
      <c r="B206" s="336"/>
      <c r="C206" s="311"/>
      <c r="D206" s="311"/>
      <c r="E206" s="311"/>
      <c r="F206" s="334" t="s">
        <v>55</v>
      </c>
      <c r="G206" s="311"/>
      <c r="H206" s="311" t="s">
        <v>3027</v>
      </c>
      <c r="I206" s="311"/>
      <c r="J206" s="311"/>
      <c r="K206" s="359"/>
    </row>
    <row r="207" s="1" customFormat="1" ht="15" customHeight="1">
      <c r="B207" s="336"/>
      <c r="C207" s="311"/>
      <c r="D207" s="311"/>
      <c r="E207" s="311"/>
      <c r="F207" s="334" t="s">
        <v>56</v>
      </c>
      <c r="G207" s="311"/>
      <c r="H207" s="311" t="s">
        <v>3028</v>
      </c>
      <c r="I207" s="311"/>
      <c r="J207" s="311"/>
      <c r="K207" s="359"/>
    </row>
    <row r="208" s="1" customFormat="1" ht="15" customHeight="1">
      <c r="B208" s="336"/>
      <c r="C208" s="311"/>
      <c r="D208" s="311"/>
      <c r="E208" s="311"/>
      <c r="F208" s="334"/>
      <c r="G208" s="311"/>
      <c r="H208" s="311"/>
      <c r="I208" s="311"/>
      <c r="J208" s="311"/>
      <c r="K208" s="359"/>
    </row>
    <row r="209" s="1" customFormat="1" ht="15" customHeight="1">
      <c r="B209" s="336"/>
      <c r="C209" s="311" t="s">
        <v>2967</v>
      </c>
      <c r="D209" s="311"/>
      <c r="E209" s="311"/>
      <c r="F209" s="334" t="s">
        <v>89</v>
      </c>
      <c r="G209" s="311"/>
      <c r="H209" s="311" t="s">
        <v>3029</v>
      </c>
      <c r="I209" s="311"/>
      <c r="J209" s="311"/>
      <c r="K209" s="359"/>
    </row>
    <row r="210" s="1" customFormat="1" ht="15" customHeight="1">
      <c r="B210" s="336"/>
      <c r="C210" s="311"/>
      <c r="D210" s="311"/>
      <c r="E210" s="311"/>
      <c r="F210" s="334" t="s">
        <v>2864</v>
      </c>
      <c r="G210" s="311"/>
      <c r="H210" s="311" t="s">
        <v>2865</v>
      </c>
      <c r="I210" s="311"/>
      <c r="J210" s="311"/>
      <c r="K210" s="359"/>
    </row>
    <row r="211" s="1" customFormat="1" ht="15" customHeight="1">
      <c r="B211" s="336"/>
      <c r="C211" s="311"/>
      <c r="D211" s="311"/>
      <c r="E211" s="311"/>
      <c r="F211" s="334" t="s">
        <v>2862</v>
      </c>
      <c r="G211" s="311"/>
      <c r="H211" s="311" t="s">
        <v>3030</v>
      </c>
      <c r="I211" s="311"/>
      <c r="J211" s="311"/>
      <c r="K211" s="359"/>
    </row>
    <row r="212" s="1" customFormat="1" ht="15" customHeight="1">
      <c r="B212" s="383"/>
      <c r="C212" s="311"/>
      <c r="D212" s="311"/>
      <c r="E212" s="311"/>
      <c r="F212" s="334" t="s">
        <v>2866</v>
      </c>
      <c r="G212" s="372"/>
      <c r="H212" s="363" t="s">
        <v>2867</v>
      </c>
      <c r="I212" s="363"/>
      <c r="J212" s="363"/>
      <c r="K212" s="384"/>
    </row>
    <row r="213" s="1" customFormat="1" ht="15" customHeight="1">
      <c r="B213" s="383"/>
      <c r="C213" s="311"/>
      <c r="D213" s="311"/>
      <c r="E213" s="311"/>
      <c r="F213" s="334" t="s">
        <v>1822</v>
      </c>
      <c r="G213" s="372"/>
      <c r="H213" s="363" t="s">
        <v>3031</v>
      </c>
      <c r="I213" s="363"/>
      <c r="J213" s="363"/>
      <c r="K213" s="384"/>
    </row>
    <row r="214" s="1" customFormat="1" ht="15" customHeight="1">
      <c r="B214" s="383"/>
      <c r="C214" s="311"/>
      <c r="D214" s="311"/>
      <c r="E214" s="311"/>
      <c r="F214" s="334"/>
      <c r="G214" s="372"/>
      <c r="H214" s="363"/>
      <c r="I214" s="363"/>
      <c r="J214" s="363"/>
      <c r="K214" s="384"/>
    </row>
    <row r="215" s="1" customFormat="1" ht="15" customHeight="1">
      <c r="B215" s="383"/>
      <c r="C215" s="311" t="s">
        <v>2991</v>
      </c>
      <c r="D215" s="311"/>
      <c r="E215" s="311"/>
      <c r="F215" s="334">
        <v>1</v>
      </c>
      <c r="G215" s="372"/>
      <c r="H215" s="363" t="s">
        <v>3032</v>
      </c>
      <c r="I215" s="363"/>
      <c r="J215" s="363"/>
      <c r="K215" s="384"/>
    </row>
    <row r="216" s="1" customFormat="1" ht="15" customHeight="1">
      <c r="B216" s="383"/>
      <c r="C216" s="311"/>
      <c r="D216" s="311"/>
      <c r="E216" s="311"/>
      <c r="F216" s="334">
        <v>2</v>
      </c>
      <c r="G216" s="372"/>
      <c r="H216" s="363" t="s">
        <v>3033</v>
      </c>
      <c r="I216" s="363"/>
      <c r="J216" s="363"/>
      <c r="K216" s="384"/>
    </row>
    <row r="217" s="1" customFormat="1" ht="15" customHeight="1">
      <c r="B217" s="383"/>
      <c r="C217" s="311"/>
      <c r="D217" s="311"/>
      <c r="E217" s="311"/>
      <c r="F217" s="334">
        <v>3</v>
      </c>
      <c r="G217" s="372"/>
      <c r="H217" s="363" t="s">
        <v>3034</v>
      </c>
      <c r="I217" s="363"/>
      <c r="J217" s="363"/>
      <c r="K217" s="384"/>
    </row>
    <row r="218" s="1" customFormat="1" ht="15" customHeight="1">
      <c r="B218" s="383"/>
      <c r="C218" s="311"/>
      <c r="D218" s="311"/>
      <c r="E218" s="311"/>
      <c r="F218" s="334">
        <v>4</v>
      </c>
      <c r="G218" s="372"/>
      <c r="H218" s="363" t="s">
        <v>3035</v>
      </c>
      <c r="I218" s="363"/>
      <c r="J218" s="363"/>
      <c r="K218" s="384"/>
    </row>
    <row r="219" s="1" customFormat="1" ht="12.75" customHeight="1">
      <c r="B219" s="385"/>
      <c r="C219" s="386"/>
      <c r="D219" s="386"/>
      <c r="E219" s="386"/>
      <c r="F219" s="386"/>
      <c r="G219" s="386"/>
      <c r="H219" s="386"/>
      <c r="I219" s="386"/>
      <c r="J219" s="386"/>
      <c r="K219" s="387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90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2"/>
      <c r="AT3" s="19" t="s">
        <v>91</v>
      </c>
    </row>
    <row r="4" s="1" customFormat="1" ht="24.96" customHeight="1">
      <c r="B4" s="22"/>
      <c r="D4" s="133" t="s">
        <v>110</v>
      </c>
      <c r="L4" s="22"/>
      <c r="M4" s="13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5" t="s">
        <v>16</v>
      </c>
      <c r="L6" s="22"/>
    </row>
    <row r="7" s="1" customFormat="1" ht="16.5" customHeight="1">
      <c r="B7" s="22"/>
      <c r="E7" s="136" t="str">
        <f>'Rekapitulace stavby'!K6</f>
        <v>MŠ Horní Bludovice</v>
      </c>
      <c r="F7" s="135"/>
      <c r="G7" s="135"/>
      <c r="H7" s="135"/>
      <c r="L7" s="22"/>
    </row>
    <row r="8" s="2" customFormat="1" ht="12" customHeight="1">
      <c r="A8" s="41"/>
      <c r="B8" s="47"/>
      <c r="C8" s="41"/>
      <c r="D8" s="135" t="s">
        <v>111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112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19</v>
      </c>
      <c r="E11" s="41"/>
      <c r="F11" s="139" t="s">
        <v>36</v>
      </c>
      <c r="G11" s="41"/>
      <c r="H11" s="41"/>
      <c r="I11" s="135" t="s">
        <v>21</v>
      </c>
      <c r="J11" s="139" t="s">
        <v>36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24</v>
      </c>
      <c r="E12" s="41"/>
      <c r="F12" s="139" t="s">
        <v>25</v>
      </c>
      <c r="G12" s="41"/>
      <c r="H12" s="41"/>
      <c r="I12" s="135" t="s">
        <v>26</v>
      </c>
      <c r="J12" s="140" t="str">
        <f>'Rekapitulace stavby'!AN8</f>
        <v>12. 8. 2022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34</v>
      </c>
      <c r="E14" s="41"/>
      <c r="F14" s="41"/>
      <c r="G14" s="41"/>
      <c r="H14" s="41"/>
      <c r="I14" s="135" t="s">
        <v>35</v>
      </c>
      <c r="J14" s="139" t="s">
        <v>36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37</v>
      </c>
      <c r="F15" s="41"/>
      <c r="G15" s="41"/>
      <c r="H15" s="41"/>
      <c r="I15" s="135" t="s">
        <v>38</v>
      </c>
      <c r="J15" s="139" t="s">
        <v>36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39</v>
      </c>
      <c r="E17" s="41"/>
      <c r="F17" s="41"/>
      <c r="G17" s="41"/>
      <c r="H17" s="41"/>
      <c r="I17" s="135" t="s">
        <v>35</v>
      </c>
      <c r="J17" s="35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5" t="str">
        <f>'Rekapitulace stavby'!E14</f>
        <v>Vyplň údaj</v>
      </c>
      <c r="F18" s="139"/>
      <c r="G18" s="139"/>
      <c r="H18" s="139"/>
      <c r="I18" s="135" t="s">
        <v>38</v>
      </c>
      <c r="J18" s="35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41</v>
      </c>
      <c r="E20" s="41"/>
      <c r="F20" s="41"/>
      <c r="G20" s="41"/>
      <c r="H20" s="41"/>
      <c r="I20" s="135" t="s">
        <v>35</v>
      </c>
      <c r="J20" s="139" t="s">
        <v>36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42</v>
      </c>
      <c r="F21" s="41"/>
      <c r="G21" s="41"/>
      <c r="H21" s="41"/>
      <c r="I21" s="135" t="s">
        <v>38</v>
      </c>
      <c r="J21" s="139" t="s">
        <v>36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44</v>
      </c>
      <c r="E23" s="41"/>
      <c r="F23" s="41"/>
      <c r="G23" s="41"/>
      <c r="H23" s="41"/>
      <c r="I23" s="135" t="s">
        <v>35</v>
      </c>
      <c r="J23" s="139" t="s">
        <v>36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45</v>
      </c>
      <c r="F24" s="41"/>
      <c r="G24" s="41"/>
      <c r="H24" s="41"/>
      <c r="I24" s="135" t="s">
        <v>38</v>
      </c>
      <c r="J24" s="139" t="s">
        <v>36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46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36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48</v>
      </c>
      <c r="E30" s="41"/>
      <c r="F30" s="41"/>
      <c r="G30" s="41"/>
      <c r="H30" s="41"/>
      <c r="I30" s="41"/>
      <c r="J30" s="147">
        <f>ROUND(J84,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50</v>
      </c>
      <c r="G32" s="41"/>
      <c r="H32" s="41"/>
      <c r="I32" s="148" t="s">
        <v>49</v>
      </c>
      <c r="J32" s="148" t="s">
        <v>51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52</v>
      </c>
      <c r="E33" s="135" t="s">
        <v>53</v>
      </c>
      <c r="F33" s="150">
        <f>ROUND((SUM(BE84:BE113)),  2)</f>
        <v>0</v>
      </c>
      <c r="G33" s="41"/>
      <c r="H33" s="41"/>
      <c r="I33" s="151">
        <v>0.20999999999999999</v>
      </c>
      <c r="J33" s="150">
        <f>ROUND(((SUM(BE84:BE113))*I33),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54</v>
      </c>
      <c r="F34" s="150">
        <f>ROUND((SUM(BF84:BF113)),  2)</f>
        <v>0</v>
      </c>
      <c r="G34" s="41"/>
      <c r="H34" s="41"/>
      <c r="I34" s="151">
        <v>0.12</v>
      </c>
      <c r="J34" s="150">
        <f>ROUND(((SUM(BF84:BF113))*I34),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55</v>
      </c>
      <c r="F35" s="150">
        <f>ROUND((SUM(BG84:BG113)),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56</v>
      </c>
      <c r="F36" s="150">
        <f>ROUND((SUM(BH84:BH113)),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57</v>
      </c>
      <c r="F37" s="150">
        <f>ROUND((SUM(BI84:BI113)),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58</v>
      </c>
      <c r="E39" s="154"/>
      <c r="F39" s="154"/>
      <c r="G39" s="155" t="s">
        <v>59</v>
      </c>
      <c r="H39" s="156" t="s">
        <v>60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5" t="s">
        <v>113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4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MŠ Horní Bludovice</v>
      </c>
      <c r="F48" s="34"/>
      <c r="G48" s="34"/>
      <c r="H48" s="34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4" t="s">
        <v>111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00 - VRN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4" t="s">
        <v>24</v>
      </c>
      <c r="D52" s="43"/>
      <c r="E52" s="43"/>
      <c r="F52" s="29" t="str">
        <f>F12</f>
        <v>Horní Bludovice</v>
      </c>
      <c r="G52" s="43"/>
      <c r="H52" s="43"/>
      <c r="I52" s="34" t="s">
        <v>26</v>
      </c>
      <c r="J52" s="75" t="str">
        <f>IF(J12="","",J12)</f>
        <v>12. 8. 2022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4" t="s">
        <v>34</v>
      </c>
      <c r="D54" s="43"/>
      <c r="E54" s="43"/>
      <c r="F54" s="29" t="str">
        <f>E15</f>
        <v>Obec Horní Bludovice</v>
      </c>
      <c r="G54" s="43"/>
      <c r="H54" s="43"/>
      <c r="I54" s="34" t="s">
        <v>41</v>
      </c>
      <c r="J54" s="39" t="str">
        <f>E21</f>
        <v>Stavební Klinika s.r.o.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4" t="s">
        <v>39</v>
      </c>
      <c r="D55" s="43"/>
      <c r="E55" s="43"/>
      <c r="F55" s="29" t="str">
        <f>IF(E18="","",E18)</f>
        <v>Vyplň údaj</v>
      </c>
      <c r="G55" s="43"/>
      <c r="H55" s="43"/>
      <c r="I55" s="34" t="s">
        <v>44</v>
      </c>
      <c r="J55" s="39" t="str">
        <f>E24</f>
        <v>Ing. Jiří Novotný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114</v>
      </c>
      <c r="D57" s="165"/>
      <c r="E57" s="165"/>
      <c r="F57" s="165"/>
      <c r="G57" s="165"/>
      <c r="H57" s="165"/>
      <c r="I57" s="165"/>
      <c r="J57" s="166" t="s">
        <v>115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80</v>
      </c>
      <c r="D59" s="43"/>
      <c r="E59" s="43"/>
      <c r="F59" s="43"/>
      <c r="G59" s="43"/>
      <c r="H59" s="43"/>
      <c r="I59" s="43"/>
      <c r="J59" s="105">
        <f>J84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19" t="s">
        <v>116</v>
      </c>
    </row>
    <row r="60" s="9" customFormat="1" ht="24.96" customHeight="1">
      <c r="A60" s="9"/>
      <c r="B60" s="168"/>
      <c r="C60" s="169"/>
      <c r="D60" s="170" t="s">
        <v>117</v>
      </c>
      <c r="E60" s="171"/>
      <c r="F60" s="171"/>
      <c r="G60" s="171"/>
      <c r="H60" s="171"/>
      <c r="I60" s="171"/>
      <c r="J60" s="172">
        <f>J85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118</v>
      </c>
      <c r="E61" s="177"/>
      <c r="F61" s="177"/>
      <c r="G61" s="177"/>
      <c r="H61" s="177"/>
      <c r="I61" s="177"/>
      <c r="J61" s="178">
        <f>J86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119</v>
      </c>
      <c r="E62" s="177"/>
      <c r="F62" s="177"/>
      <c r="G62" s="177"/>
      <c r="H62" s="177"/>
      <c r="I62" s="177"/>
      <c r="J62" s="178">
        <f>J95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120</v>
      </c>
      <c r="E63" s="177"/>
      <c r="F63" s="177"/>
      <c r="G63" s="177"/>
      <c r="H63" s="177"/>
      <c r="I63" s="177"/>
      <c r="J63" s="178">
        <f>J96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121</v>
      </c>
      <c r="E64" s="177"/>
      <c r="F64" s="177"/>
      <c r="G64" s="177"/>
      <c r="H64" s="177"/>
      <c r="I64" s="177"/>
      <c r="J64" s="178">
        <f>J105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41"/>
      <c r="B65" s="42"/>
      <c r="C65" s="43"/>
      <c r="D65" s="43"/>
      <c r="E65" s="43"/>
      <c r="F65" s="43"/>
      <c r="G65" s="43"/>
      <c r="H65" s="43"/>
      <c r="I65" s="43"/>
      <c r="J65" s="43"/>
      <c r="K65" s="43"/>
      <c r="L65" s="137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</row>
    <row r="66" s="2" customFormat="1" ht="6.96" customHeight="1">
      <c r="A66" s="41"/>
      <c r="B66" s="62"/>
      <c r="C66" s="63"/>
      <c r="D66" s="63"/>
      <c r="E66" s="63"/>
      <c r="F66" s="63"/>
      <c r="G66" s="63"/>
      <c r="H66" s="63"/>
      <c r="I66" s="63"/>
      <c r="J66" s="63"/>
      <c r="K66" s="63"/>
      <c r="L66" s="137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70" s="2" customFormat="1" ht="6.96" customHeight="1">
      <c r="A70" s="41"/>
      <c r="B70" s="64"/>
      <c r="C70" s="65"/>
      <c r="D70" s="65"/>
      <c r="E70" s="65"/>
      <c r="F70" s="65"/>
      <c r="G70" s="65"/>
      <c r="H70" s="65"/>
      <c r="I70" s="65"/>
      <c r="J70" s="65"/>
      <c r="K70" s="65"/>
      <c r="L70" s="13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24.96" customHeight="1">
      <c r="A71" s="41"/>
      <c r="B71" s="42"/>
      <c r="C71" s="25" t="s">
        <v>122</v>
      </c>
      <c r="D71" s="43"/>
      <c r="E71" s="43"/>
      <c r="F71" s="43"/>
      <c r="G71" s="43"/>
      <c r="H71" s="43"/>
      <c r="I71" s="43"/>
      <c r="J71" s="43"/>
      <c r="K71" s="43"/>
      <c r="L71" s="13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6.96" customHeight="1">
      <c r="A72" s="41"/>
      <c r="B72" s="42"/>
      <c r="C72" s="43"/>
      <c r="D72" s="43"/>
      <c r="E72" s="43"/>
      <c r="F72" s="43"/>
      <c r="G72" s="43"/>
      <c r="H72" s="43"/>
      <c r="I72" s="43"/>
      <c r="J72" s="43"/>
      <c r="K72" s="43"/>
      <c r="L72" s="13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12" customHeight="1">
      <c r="A73" s="41"/>
      <c r="B73" s="42"/>
      <c r="C73" s="34" t="s">
        <v>16</v>
      </c>
      <c r="D73" s="43"/>
      <c r="E73" s="43"/>
      <c r="F73" s="43"/>
      <c r="G73" s="43"/>
      <c r="H73" s="43"/>
      <c r="I73" s="43"/>
      <c r="J73" s="43"/>
      <c r="K73" s="43"/>
      <c r="L73" s="13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6.5" customHeight="1">
      <c r="A74" s="41"/>
      <c r="B74" s="42"/>
      <c r="C74" s="43"/>
      <c r="D74" s="43"/>
      <c r="E74" s="163" t="str">
        <f>E7</f>
        <v>MŠ Horní Bludovice</v>
      </c>
      <c r="F74" s="34"/>
      <c r="G74" s="34"/>
      <c r="H74" s="34"/>
      <c r="I74" s="43"/>
      <c r="J74" s="43"/>
      <c r="K74" s="43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2" customHeight="1">
      <c r="A75" s="41"/>
      <c r="B75" s="42"/>
      <c r="C75" s="34" t="s">
        <v>111</v>
      </c>
      <c r="D75" s="43"/>
      <c r="E75" s="43"/>
      <c r="F75" s="43"/>
      <c r="G75" s="43"/>
      <c r="H75" s="43"/>
      <c r="I75" s="43"/>
      <c r="J75" s="43"/>
      <c r="K75" s="43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6.5" customHeight="1">
      <c r="A76" s="41"/>
      <c r="B76" s="42"/>
      <c r="C76" s="43"/>
      <c r="D76" s="43"/>
      <c r="E76" s="72" t="str">
        <f>E9</f>
        <v>00 - VRN</v>
      </c>
      <c r="F76" s="43"/>
      <c r="G76" s="43"/>
      <c r="H76" s="43"/>
      <c r="I76" s="43"/>
      <c r="J76" s="43"/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6.96" customHeight="1">
      <c r="A77" s="41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2" customHeight="1">
      <c r="A78" s="41"/>
      <c r="B78" s="42"/>
      <c r="C78" s="34" t="s">
        <v>24</v>
      </c>
      <c r="D78" s="43"/>
      <c r="E78" s="43"/>
      <c r="F78" s="29" t="str">
        <f>F12</f>
        <v>Horní Bludovice</v>
      </c>
      <c r="G78" s="43"/>
      <c r="H78" s="43"/>
      <c r="I78" s="34" t="s">
        <v>26</v>
      </c>
      <c r="J78" s="75" t="str">
        <f>IF(J12="","",J12)</f>
        <v>12. 8. 2022</v>
      </c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6.96" customHeight="1">
      <c r="A79" s="41"/>
      <c r="B79" s="42"/>
      <c r="C79" s="43"/>
      <c r="D79" s="43"/>
      <c r="E79" s="43"/>
      <c r="F79" s="43"/>
      <c r="G79" s="43"/>
      <c r="H79" s="43"/>
      <c r="I79" s="43"/>
      <c r="J79" s="43"/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5.15" customHeight="1">
      <c r="A80" s="41"/>
      <c r="B80" s="42"/>
      <c r="C80" s="34" t="s">
        <v>34</v>
      </c>
      <c r="D80" s="43"/>
      <c r="E80" s="43"/>
      <c r="F80" s="29" t="str">
        <f>E15</f>
        <v>Obec Horní Bludovice</v>
      </c>
      <c r="G80" s="43"/>
      <c r="H80" s="43"/>
      <c r="I80" s="34" t="s">
        <v>41</v>
      </c>
      <c r="J80" s="39" t="str">
        <f>E21</f>
        <v>Stavební Klinika s.r.o.</v>
      </c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5.15" customHeight="1">
      <c r="A81" s="41"/>
      <c r="B81" s="42"/>
      <c r="C81" s="34" t="s">
        <v>39</v>
      </c>
      <c r="D81" s="43"/>
      <c r="E81" s="43"/>
      <c r="F81" s="29" t="str">
        <f>IF(E18="","",E18)</f>
        <v>Vyplň údaj</v>
      </c>
      <c r="G81" s="43"/>
      <c r="H81" s="43"/>
      <c r="I81" s="34" t="s">
        <v>44</v>
      </c>
      <c r="J81" s="39" t="str">
        <f>E24</f>
        <v>Ing. Jiří Novotný</v>
      </c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0.32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11" customFormat="1" ht="29.28" customHeight="1">
      <c r="A83" s="180"/>
      <c r="B83" s="181"/>
      <c r="C83" s="182" t="s">
        <v>123</v>
      </c>
      <c r="D83" s="183" t="s">
        <v>67</v>
      </c>
      <c r="E83" s="183" t="s">
        <v>63</v>
      </c>
      <c r="F83" s="183" t="s">
        <v>64</v>
      </c>
      <c r="G83" s="183" t="s">
        <v>124</v>
      </c>
      <c r="H83" s="183" t="s">
        <v>125</v>
      </c>
      <c r="I83" s="183" t="s">
        <v>126</v>
      </c>
      <c r="J83" s="183" t="s">
        <v>115</v>
      </c>
      <c r="K83" s="184" t="s">
        <v>127</v>
      </c>
      <c r="L83" s="185"/>
      <c r="M83" s="95" t="s">
        <v>36</v>
      </c>
      <c r="N83" s="96" t="s">
        <v>52</v>
      </c>
      <c r="O83" s="96" t="s">
        <v>128</v>
      </c>
      <c r="P83" s="96" t="s">
        <v>129</v>
      </c>
      <c r="Q83" s="96" t="s">
        <v>130</v>
      </c>
      <c r="R83" s="96" t="s">
        <v>131</v>
      </c>
      <c r="S83" s="96" t="s">
        <v>132</v>
      </c>
      <c r="T83" s="97" t="s">
        <v>133</v>
      </c>
      <c r="U83" s="180"/>
      <c r="V83" s="180"/>
      <c r="W83" s="180"/>
      <c r="X83" s="180"/>
      <c r="Y83" s="180"/>
      <c r="Z83" s="180"/>
      <c r="AA83" s="180"/>
      <c r="AB83" s="180"/>
      <c r="AC83" s="180"/>
      <c r="AD83" s="180"/>
      <c r="AE83" s="180"/>
    </row>
    <row r="84" s="2" customFormat="1" ht="22.8" customHeight="1">
      <c r="A84" s="41"/>
      <c r="B84" s="42"/>
      <c r="C84" s="102" t="s">
        <v>134</v>
      </c>
      <c r="D84" s="43"/>
      <c r="E84" s="43"/>
      <c r="F84" s="43"/>
      <c r="G84" s="43"/>
      <c r="H84" s="43"/>
      <c r="I84" s="43"/>
      <c r="J84" s="186">
        <f>BK84</f>
        <v>0</v>
      </c>
      <c r="K84" s="43"/>
      <c r="L84" s="47"/>
      <c r="M84" s="98"/>
      <c r="N84" s="187"/>
      <c r="O84" s="99"/>
      <c r="P84" s="188">
        <f>P85</f>
        <v>0</v>
      </c>
      <c r="Q84" s="99"/>
      <c r="R84" s="188">
        <f>R85</f>
        <v>0</v>
      </c>
      <c r="S84" s="99"/>
      <c r="T84" s="189">
        <f>T85</f>
        <v>0</v>
      </c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  <c r="AT84" s="19" t="s">
        <v>81</v>
      </c>
      <c r="AU84" s="19" t="s">
        <v>116</v>
      </c>
      <c r="BK84" s="190">
        <f>BK85</f>
        <v>0</v>
      </c>
    </row>
    <row r="85" s="12" customFormat="1" ht="25.92" customHeight="1">
      <c r="A85" s="12"/>
      <c r="B85" s="191"/>
      <c r="C85" s="192"/>
      <c r="D85" s="193" t="s">
        <v>81</v>
      </c>
      <c r="E85" s="194" t="s">
        <v>88</v>
      </c>
      <c r="F85" s="194" t="s">
        <v>135</v>
      </c>
      <c r="G85" s="192"/>
      <c r="H85" s="192"/>
      <c r="I85" s="195"/>
      <c r="J85" s="196">
        <f>BK85</f>
        <v>0</v>
      </c>
      <c r="K85" s="192"/>
      <c r="L85" s="197"/>
      <c r="M85" s="198"/>
      <c r="N85" s="199"/>
      <c r="O85" s="199"/>
      <c r="P85" s="200">
        <f>P86+P95+P96+P105</f>
        <v>0</v>
      </c>
      <c r="Q85" s="199"/>
      <c r="R85" s="200">
        <f>R86+R95+R96+R105</f>
        <v>0</v>
      </c>
      <c r="S85" s="199"/>
      <c r="T85" s="201">
        <f>T86+T95+T96+T105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2" t="s">
        <v>136</v>
      </c>
      <c r="AT85" s="203" t="s">
        <v>81</v>
      </c>
      <c r="AU85" s="203" t="s">
        <v>82</v>
      </c>
      <c r="AY85" s="202" t="s">
        <v>137</v>
      </c>
      <c r="BK85" s="204">
        <f>BK86+BK95+BK96+BK105</f>
        <v>0</v>
      </c>
    </row>
    <row r="86" s="12" customFormat="1" ht="22.8" customHeight="1">
      <c r="A86" s="12"/>
      <c r="B86" s="191"/>
      <c r="C86" s="192"/>
      <c r="D86" s="193" t="s">
        <v>81</v>
      </c>
      <c r="E86" s="205" t="s">
        <v>138</v>
      </c>
      <c r="F86" s="205" t="s">
        <v>139</v>
      </c>
      <c r="G86" s="192"/>
      <c r="H86" s="192"/>
      <c r="I86" s="195"/>
      <c r="J86" s="206">
        <f>BK86</f>
        <v>0</v>
      </c>
      <c r="K86" s="192"/>
      <c r="L86" s="197"/>
      <c r="M86" s="198"/>
      <c r="N86" s="199"/>
      <c r="O86" s="199"/>
      <c r="P86" s="200">
        <f>SUM(P87:P94)</f>
        <v>0</v>
      </c>
      <c r="Q86" s="199"/>
      <c r="R86" s="200">
        <f>SUM(R87:R94)</f>
        <v>0</v>
      </c>
      <c r="S86" s="199"/>
      <c r="T86" s="201">
        <f>SUM(T87:T94)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2" t="s">
        <v>136</v>
      </c>
      <c r="AT86" s="203" t="s">
        <v>81</v>
      </c>
      <c r="AU86" s="203" t="s">
        <v>23</v>
      </c>
      <c r="AY86" s="202" t="s">
        <v>137</v>
      </c>
      <c r="BK86" s="204">
        <f>SUM(BK87:BK94)</f>
        <v>0</v>
      </c>
    </row>
    <row r="87" s="2" customFormat="1" ht="33" customHeight="1">
      <c r="A87" s="41"/>
      <c r="B87" s="42"/>
      <c r="C87" s="207" t="s">
        <v>23</v>
      </c>
      <c r="D87" s="207" t="s">
        <v>140</v>
      </c>
      <c r="E87" s="208" t="s">
        <v>141</v>
      </c>
      <c r="F87" s="209" t="s">
        <v>142</v>
      </c>
      <c r="G87" s="210" t="s">
        <v>143</v>
      </c>
      <c r="H87" s="211">
        <v>1</v>
      </c>
      <c r="I87" s="212"/>
      <c r="J87" s="213">
        <f>ROUND(I87*H87,2)</f>
        <v>0</v>
      </c>
      <c r="K87" s="209" t="s">
        <v>144</v>
      </c>
      <c r="L87" s="47"/>
      <c r="M87" s="214" t="s">
        <v>36</v>
      </c>
      <c r="N87" s="215" t="s">
        <v>53</v>
      </c>
      <c r="O87" s="87"/>
      <c r="P87" s="216">
        <f>O87*H87</f>
        <v>0</v>
      </c>
      <c r="Q87" s="216">
        <v>0</v>
      </c>
      <c r="R87" s="216">
        <f>Q87*H87</f>
        <v>0</v>
      </c>
      <c r="S87" s="216">
        <v>0</v>
      </c>
      <c r="T87" s="217">
        <f>S87*H87</f>
        <v>0</v>
      </c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R87" s="218" t="s">
        <v>145</v>
      </c>
      <c r="AT87" s="218" t="s">
        <v>140</v>
      </c>
      <c r="AU87" s="218" t="s">
        <v>91</v>
      </c>
      <c r="AY87" s="19" t="s">
        <v>137</v>
      </c>
      <c r="BE87" s="219">
        <f>IF(N87="základní",J87,0)</f>
        <v>0</v>
      </c>
      <c r="BF87" s="219">
        <f>IF(N87="snížená",J87,0)</f>
        <v>0</v>
      </c>
      <c r="BG87" s="219">
        <f>IF(N87="zákl. přenesená",J87,0)</f>
        <v>0</v>
      </c>
      <c r="BH87" s="219">
        <f>IF(N87="sníž. přenesená",J87,0)</f>
        <v>0</v>
      </c>
      <c r="BI87" s="219">
        <f>IF(N87="nulová",J87,0)</f>
        <v>0</v>
      </c>
      <c r="BJ87" s="19" t="s">
        <v>23</v>
      </c>
      <c r="BK87" s="219">
        <f>ROUND(I87*H87,2)</f>
        <v>0</v>
      </c>
      <c r="BL87" s="19" t="s">
        <v>145</v>
      </c>
      <c r="BM87" s="218" t="s">
        <v>146</v>
      </c>
    </row>
    <row r="88" s="13" customFormat="1">
      <c r="A88" s="13"/>
      <c r="B88" s="220"/>
      <c r="C88" s="221"/>
      <c r="D88" s="222" t="s">
        <v>147</v>
      </c>
      <c r="E88" s="223" t="s">
        <v>36</v>
      </c>
      <c r="F88" s="224" t="s">
        <v>148</v>
      </c>
      <c r="G88" s="221"/>
      <c r="H88" s="223" t="s">
        <v>36</v>
      </c>
      <c r="I88" s="225"/>
      <c r="J88" s="221"/>
      <c r="K88" s="221"/>
      <c r="L88" s="226"/>
      <c r="M88" s="227"/>
      <c r="N88" s="228"/>
      <c r="O88" s="228"/>
      <c r="P88" s="228"/>
      <c r="Q88" s="228"/>
      <c r="R88" s="228"/>
      <c r="S88" s="228"/>
      <c r="T88" s="229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30" t="s">
        <v>147</v>
      </c>
      <c r="AU88" s="230" t="s">
        <v>91</v>
      </c>
      <c r="AV88" s="13" t="s">
        <v>23</v>
      </c>
      <c r="AW88" s="13" t="s">
        <v>43</v>
      </c>
      <c r="AX88" s="13" t="s">
        <v>82</v>
      </c>
      <c r="AY88" s="230" t="s">
        <v>137</v>
      </c>
    </row>
    <row r="89" s="14" customFormat="1">
      <c r="A89" s="14"/>
      <c r="B89" s="231"/>
      <c r="C89" s="232"/>
      <c r="D89" s="222" t="s">
        <v>147</v>
      </c>
      <c r="E89" s="233" t="s">
        <v>36</v>
      </c>
      <c r="F89" s="234" t="s">
        <v>23</v>
      </c>
      <c r="G89" s="232"/>
      <c r="H89" s="235">
        <v>1</v>
      </c>
      <c r="I89" s="236"/>
      <c r="J89" s="232"/>
      <c r="K89" s="232"/>
      <c r="L89" s="237"/>
      <c r="M89" s="238"/>
      <c r="N89" s="239"/>
      <c r="O89" s="239"/>
      <c r="P89" s="239"/>
      <c r="Q89" s="239"/>
      <c r="R89" s="239"/>
      <c r="S89" s="239"/>
      <c r="T89" s="240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T89" s="241" t="s">
        <v>147</v>
      </c>
      <c r="AU89" s="241" t="s">
        <v>91</v>
      </c>
      <c r="AV89" s="14" t="s">
        <v>91</v>
      </c>
      <c r="AW89" s="14" t="s">
        <v>43</v>
      </c>
      <c r="AX89" s="14" t="s">
        <v>82</v>
      </c>
      <c r="AY89" s="241" t="s">
        <v>137</v>
      </c>
    </row>
    <row r="90" s="15" customFormat="1">
      <c r="A90" s="15"/>
      <c r="B90" s="242"/>
      <c r="C90" s="243"/>
      <c r="D90" s="222" t="s">
        <v>147</v>
      </c>
      <c r="E90" s="244" t="s">
        <v>36</v>
      </c>
      <c r="F90" s="245" t="s">
        <v>149</v>
      </c>
      <c r="G90" s="243"/>
      <c r="H90" s="246">
        <v>1</v>
      </c>
      <c r="I90" s="247"/>
      <c r="J90" s="243"/>
      <c r="K90" s="243"/>
      <c r="L90" s="248"/>
      <c r="M90" s="249"/>
      <c r="N90" s="250"/>
      <c r="O90" s="250"/>
      <c r="P90" s="250"/>
      <c r="Q90" s="250"/>
      <c r="R90" s="250"/>
      <c r="S90" s="250"/>
      <c r="T90" s="251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T90" s="252" t="s">
        <v>147</v>
      </c>
      <c r="AU90" s="252" t="s">
        <v>91</v>
      </c>
      <c r="AV90" s="15" t="s">
        <v>150</v>
      </c>
      <c r="AW90" s="15" t="s">
        <v>4</v>
      </c>
      <c r="AX90" s="15" t="s">
        <v>23</v>
      </c>
      <c r="AY90" s="252" t="s">
        <v>137</v>
      </c>
    </row>
    <row r="91" s="2" customFormat="1" ht="33" customHeight="1">
      <c r="A91" s="41"/>
      <c r="B91" s="42"/>
      <c r="C91" s="207" t="s">
        <v>91</v>
      </c>
      <c r="D91" s="207" t="s">
        <v>140</v>
      </c>
      <c r="E91" s="208" t="s">
        <v>151</v>
      </c>
      <c r="F91" s="209" t="s">
        <v>152</v>
      </c>
      <c r="G91" s="210" t="s">
        <v>143</v>
      </c>
      <c r="H91" s="211">
        <v>1</v>
      </c>
      <c r="I91" s="212"/>
      <c r="J91" s="213">
        <f>ROUND(I91*H91,2)</f>
        <v>0</v>
      </c>
      <c r="K91" s="209" t="s">
        <v>144</v>
      </c>
      <c r="L91" s="47"/>
      <c r="M91" s="214" t="s">
        <v>36</v>
      </c>
      <c r="N91" s="215" t="s">
        <v>53</v>
      </c>
      <c r="O91" s="87"/>
      <c r="P91" s="216">
        <f>O91*H91</f>
        <v>0</v>
      </c>
      <c r="Q91" s="216">
        <v>0</v>
      </c>
      <c r="R91" s="216">
        <f>Q91*H91</f>
        <v>0</v>
      </c>
      <c r="S91" s="216">
        <v>0</v>
      </c>
      <c r="T91" s="217">
        <f>S91*H91</f>
        <v>0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18" t="s">
        <v>145</v>
      </c>
      <c r="AT91" s="218" t="s">
        <v>140</v>
      </c>
      <c r="AU91" s="218" t="s">
        <v>91</v>
      </c>
      <c r="AY91" s="19" t="s">
        <v>137</v>
      </c>
      <c r="BE91" s="219">
        <f>IF(N91="základní",J91,0)</f>
        <v>0</v>
      </c>
      <c r="BF91" s="219">
        <f>IF(N91="snížená",J91,0)</f>
        <v>0</v>
      </c>
      <c r="BG91" s="219">
        <f>IF(N91="zákl. přenesená",J91,0)</f>
        <v>0</v>
      </c>
      <c r="BH91" s="219">
        <f>IF(N91="sníž. přenesená",J91,0)</f>
        <v>0</v>
      </c>
      <c r="BI91" s="219">
        <f>IF(N91="nulová",J91,0)</f>
        <v>0</v>
      </c>
      <c r="BJ91" s="19" t="s">
        <v>23</v>
      </c>
      <c r="BK91" s="219">
        <f>ROUND(I91*H91,2)</f>
        <v>0</v>
      </c>
      <c r="BL91" s="19" t="s">
        <v>145</v>
      </c>
      <c r="BM91" s="218" t="s">
        <v>153</v>
      </c>
    </row>
    <row r="92" s="13" customFormat="1">
      <c r="A92" s="13"/>
      <c r="B92" s="220"/>
      <c r="C92" s="221"/>
      <c r="D92" s="222" t="s">
        <v>147</v>
      </c>
      <c r="E92" s="223" t="s">
        <v>36</v>
      </c>
      <c r="F92" s="224" t="s">
        <v>154</v>
      </c>
      <c r="G92" s="221"/>
      <c r="H92" s="223" t="s">
        <v>36</v>
      </c>
      <c r="I92" s="225"/>
      <c r="J92" s="221"/>
      <c r="K92" s="221"/>
      <c r="L92" s="226"/>
      <c r="M92" s="227"/>
      <c r="N92" s="228"/>
      <c r="O92" s="228"/>
      <c r="P92" s="228"/>
      <c r="Q92" s="228"/>
      <c r="R92" s="228"/>
      <c r="S92" s="228"/>
      <c r="T92" s="229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0" t="s">
        <v>147</v>
      </c>
      <c r="AU92" s="230" t="s">
        <v>91</v>
      </c>
      <c r="AV92" s="13" t="s">
        <v>23</v>
      </c>
      <c r="AW92" s="13" t="s">
        <v>43</v>
      </c>
      <c r="AX92" s="13" t="s">
        <v>82</v>
      </c>
      <c r="AY92" s="230" t="s">
        <v>137</v>
      </c>
    </row>
    <row r="93" s="14" customFormat="1">
      <c r="A93" s="14"/>
      <c r="B93" s="231"/>
      <c r="C93" s="232"/>
      <c r="D93" s="222" t="s">
        <v>147</v>
      </c>
      <c r="E93" s="233" t="s">
        <v>36</v>
      </c>
      <c r="F93" s="234" t="s">
        <v>23</v>
      </c>
      <c r="G93" s="232"/>
      <c r="H93" s="235">
        <v>1</v>
      </c>
      <c r="I93" s="236"/>
      <c r="J93" s="232"/>
      <c r="K93" s="232"/>
      <c r="L93" s="237"/>
      <c r="M93" s="238"/>
      <c r="N93" s="239"/>
      <c r="O93" s="239"/>
      <c r="P93" s="239"/>
      <c r="Q93" s="239"/>
      <c r="R93" s="239"/>
      <c r="S93" s="239"/>
      <c r="T93" s="240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1" t="s">
        <v>147</v>
      </c>
      <c r="AU93" s="241" t="s">
        <v>91</v>
      </c>
      <c r="AV93" s="14" t="s">
        <v>91</v>
      </c>
      <c r="AW93" s="14" t="s">
        <v>43</v>
      </c>
      <c r="AX93" s="14" t="s">
        <v>82</v>
      </c>
      <c r="AY93" s="241" t="s">
        <v>137</v>
      </c>
    </row>
    <row r="94" s="15" customFormat="1">
      <c r="A94" s="15"/>
      <c r="B94" s="242"/>
      <c r="C94" s="243"/>
      <c r="D94" s="222" t="s">
        <v>147</v>
      </c>
      <c r="E94" s="244" t="s">
        <v>36</v>
      </c>
      <c r="F94" s="245" t="s">
        <v>149</v>
      </c>
      <c r="G94" s="243"/>
      <c r="H94" s="246">
        <v>1</v>
      </c>
      <c r="I94" s="247"/>
      <c r="J94" s="243"/>
      <c r="K94" s="243"/>
      <c r="L94" s="248"/>
      <c r="M94" s="249"/>
      <c r="N94" s="250"/>
      <c r="O94" s="250"/>
      <c r="P94" s="250"/>
      <c r="Q94" s="250"/>
      <c r="R94" s="250"/>
      <c r="S94" s="250"/>
      <c r="T94" s="251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T94" s="252" t="s">
        <v>147</v>
      </c>
      <c r="AU94" s="252" t="s">
        <v>91</v>
      </c>
      <c r="AV94" s="15" t="s">
        <v>150</v>
      </c>
      <c r="AW94" s="15" t="s">
        <v>4</v>
      </c>
      <c r="AX94" s="15" t="s">
        <v>23</v>
      </c>
      <c r="AY94" s="252" t="s">
        <v>137</v>
      </c>
    </row>
    <row r="95" s="12" customFormat="1" ht="22.8" customHeight="1">
      <c r="A95" s="12"/>
      <c r="B95" s="191"/>
      <c r="C95" s="192"/>
      <c r="D95" s="193" t="s">
        <v>81</v>
      </c>
      <c r="E95" s="205" t="s">
        <v>155</v>
      </c>
      <c r="F95" s="205" t="s">
        <v>156</v>
      </c>
      <c r="G95" s="192"/>
      <c r="H95" s="192"/>
      <c r="I95" s="195"/>
      <c r="J95" s="206">
        <f>BK95</f>
        <v>0</v>
      </c>
      <c r="K95" s="192"/>
      <c r="L95" s="197"/>
      <c r="M95" s="198"/>
      <c r="N95" s="199"/>
      <c r="O95" s="199"/>
      <c r="P95" s="200">
        <v>0</v>
      </c>
      <c r="Q95" s="199"/>
      <c r="R95" s="200">
        <v>0</v>
      </c>
      <c r="S95" s="199"/>
      <c r="T95" s="201"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2" t="s">
        <v>136</v>
      </c>
      <c r="AT95" s="203" t="s">
        <v>81</v>
      </c>
      <c r="AU95" s="203" t="s">
        <v>23</v>
      </c>
      <c r="AY95" s="202" t="s">
        <v>137</v>
      </c>
      <c r="BK95" s="204">
        <v>0</v>
      </c>
    </row>
    <row r="96" s="12" customFormat="1" ht="22.8" customHeight="1">
      <c r="A96" s="12"/>
      <c r="B96" s="191"/>
      <c r="C96" s="192"/>
      <c r="D96" s="193" t="s">
        <v>81</v>
      </c>
      <c r="E96" s="205" t="s">
        <v>157</v>
      </c>
      <c r="F96" s="205" t="s">
        <v>158</v>
      </c>
      <c r="G96" s="192"/>
      <c r="H96" s="192"/>
      <c r="I96" s="195"/>
      <c r="J96" s="206">
        <f>BK96</f>
        <v>0</v>
      </c>
      <c r="K96" s="192"/>
      <c r="L96" s="197"/>
      <c r="M96" s="198"/>
      <c r="N96" s="199"/>
      <c r="O96" s="199"/>
      <c r="P96" s="200">
        <f>SUM(P97:P104)</f>
        <v>0</v>
      </c>
      <c r="Q96" s="199"/>
      <c r="R96" s="200">
        <f>SUM(R97:R104)</f>
        <v>0</v>
      </c>
      <c r="S96" s="199"/>
      <c r="T96" s="201">
        <f>SUM(T97:T104)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2" t="s">
        <v>136</v>
      </c>
      <c r="AT96" s="203" t="s">
        <v>81</v>
      </c>
      <c r="AU96" s="203" t="s">
        <v>23</v>
      </c>
      <c r="AY96" s="202" t="s">
        <v>137</v>
      </c>
      <c r="BK96" s="204">
        <f>SUM(BK97:BK104)</f>
        <v>0</v>
      </c>
    </row>
    <row r="97" s="2" customFormat="1" ht="24.15" customHeight="1">
      <c r="A97" s="41"/>
      <c r="B97" s="42"/>
      <c r="C97" s="207" t="s">
        <v>159</v>
      </c>
      <c r="D97" s="207" t="s">
        <v>140</v>
      </c>
      <c r="E97" s="208" t="s">
        <v>160</v>
      </c>
      <c r="F97" s="209" t="s">
        <v>161</v>
      </c>
      <c r="G97" s="210" t="s">
        <v>143</v>
      </c>
      <c r="H97" s="211">
        <v>1</v>
      </c>
      <c r="I97" s="212"/>
      <c r="J97" s="213">
        <f>ROUND(I97*H97,2)</f>
        <v>0</v>
      </c>
      <c r="K97" s="209" t="s">
        <v>144</v>
      </c>
      <c r="L97" s="47"/>
      <c r="M97" s="214" t="s">
        <v>36</v>
      </c>
      <c r="N97" s="215" t="s">
        <v>53</v>
      </c>
      <c r="O97" s="87"/>
      <c r="P97" s="216">
        <f>O97*H97</f>
        <v>0</v>
      </c>
      <c r="Q97" s="216">
        <v>0</v>
      </c>
      <c r="R97" s="216">
        <f>Q97*H97</f>
        <v>0</v>
      </c>
      <c r="S97" s="216">
        <v>0</v>
      </c>
      <c r="T97" s="217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18" t="s">
        <v>145</v>
      </c>
      <c r="AT97" s="218" t="s">
        <v>140</v>
      </c>
      <c r="AU97" s="218" t="s">
        <v>91</v>
      </c>
      <c r="AY97" s="19" t="s">
        <v>137</v>
      </c>
      <c r="BE97" s="219">
        <f>IF(N97="základní",J97,0)</f>
        <v>0</v>
      </c>
      <c r="BF97" s="219">
        <f>IF(N97="snížená",J97,0)</f>
        <v>0</v>
      </c>
      <c r="BG97" s="219">
        <f>IF(N97="zákl. přenesená",J97,0)</f>
        <v>0</v>
      </c>
      <c r="BH97" s="219">
        <f>IF(N97="sníž. přenesená",J97,0)</f>
        <v>0</v>
      </c>
      <c r="BI97" s="219">
        <f>IF(N97="nulová",J97,0)</f>
        <v>0</v>
      </c>
      <c r="BJ97" s="19" t="s">
        <v>23</v>
      </c>
      <c r="BK97" s="219">
        <f>ROUND(I97*H97,2)</f>
        <v>0</v>
      </c>
      <c r="BL97" s="19" t="s">
        <v>145</v>
      </c>
      <c r="BM97" s="218" t="s">
        <v>162</v>
      </c>
    </row>
    <row r="98" s="13" customFormat="1">
      <c r="A98" s="13"/>
      <c r="B98" s="220"/>
      <c r="C98" s="221"/>
      <c r="D98" s="222" t="s">
        <v>147</v>
      </c>
      <c r="E98" s="223" t="s">
        <v>36</v>
      </c>
      <c r="F98" s="224" t="s">
        <v>163</v>
      </c>
      <c r="G98" s="221"/>
      <c r="H98" s="223" t="s">
        <v>36</v>
      </c>
      <c r="I98" s="225"/>
      <c r="J98" s="221"/>
      <c r="K98" s="221"/>
      <c r="L98" s="226"/>
      <c r="M98" s="227"/>
      <c r="N98" s="228"/>
      <c r="O98" s="228"/>
      <c r="P98" s="228"/>
      <c r="Q98" s="228"/>
      <c r="R98" s="228"/>
      <c r="S98" s="228"/>
      <c r="T98" s="229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0" t="s">
        <v>147</v>
      </c>
      <c r="AU98" s="230" t="s">
        <v>91</v>
      </c>
      <c r="AV98" s="13" t="s">
        <v>23</v>
      </c>
      <c r="AW98" s="13" t="s">
        <v>43</v>
      </c>
      <c r="AX98" s="13" t="s">
        <v>82</v>
      </c>
      <c r="AY98" s="230" t="s">
        <v>137</v>
      </c>
    </row>
    <row r="99" s="14" customFormat="1">
      <c r="A99" s="14"/>
      <c r="B99" s="231"/>
      <c r="C99" s="232"/>
      <c r="D99" s="222" t="s">
        <v>147</v>
      </c>
      <c r="E99" s="233" t="s">
        <v>36</v>
      </c>
      <c r="F99" s="234" t="s">
        <v>23</v>
      </c>
      <c r="G99" s="232"/>
      <c r="H99" s="235">
        <v>1</v>
      </c>
      <c r="I99" s="236"/>
      <c r="J99" s="232"/>
      <c r="K99" s="232"/>
      <c r="L99" s="237"/>
      <c r="M99" s="238"/>
      <c r="N99" s="239"/>
      <c r="O99" s="239"/>
      <c r="P99" s="239"/>
      <c r="Q99" s="239"/>
      <c r="R99" s="239"/>
      <c r="S99" s="239"/>
      <c r="T99" s="240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1" t="s">
        <v>147</v>
      </c>
      <c r="AU99" s="241" t="s">
        <v>91</v>
      </c>
      <c r="AV99" s="14" t="s">
        <v>91</v>
      </c>
      <c r="AW99" s="14" t="s">
        <v>43</v>
      </c>
      <c r="AX99" s="14" t="s">
        <v>23</v>
      </c>
      <c r="AY99" s="241" t="s">
        <v>137</v>
      </c>
    </row>
    <row r="100" s="2" customFormat="1" ht="24.15" customHeight="1">
      <c r="A100" s="41"/>
      <c r="B100" s="42"/>
      <c r="C100" s="207" t="s">
        <v>150</v>
      </c>
      <c r="D100" s="207" t="s">
        <v>140</v>
      </c>
      <c r="E100" s="208" t="s">
        <v>164</v>
      </c>
      <c r="F100" s="209" t="s">
        <v>165</v>
      </c>
      <c r="G100" s="210" t="s">
        <v>143</v>
      </c>
      <c r="H100" s="211">
        <v>1</v>
      </c>
      <c r="I100" s="212"/>
      <c r="J100" s="213">
        <f>ROUND(I100*H100,2)</f>
        <v>0</v>
      </c>
      <c r="K100" s="209" t="s">
        <v>144</v>
      </c>
      <c r="L100" s="47"/>
      <c r="M100" s="214" t="s">
        <v>36</v>
      </c>
      <c r="N100" s="215" t="s">
        <v>53</v>
      </c>
      <c r="O100" s="87"/>
      <c r="P100" s="216">
        <f>O100*H100</f>
        <v>0</v>
      </c>
      <c r="Q100" s="216">
        <v>0</v>
      </c>
      <c r="R100" s="216">
        <f>Q100*H100</f>
        <v>0</v>
      </c>
      <c r="S100" s="216">
        <v>0</v>
      </c>
      <c r="T100" s="217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18" t="s">
        <v>145</v>
      </c>
      <c r="AT100" s="218" t="s">
        <v>140</v>
      </c>
      <c r="AU100" s="218" t="s">
        <v>91</v>
      </c>
      <c r="AY100" s="19" t="s">
        <v>137</v>
      </c>
      <c r="BE100" s="219">
        <f>IF(N100="základní",J100,0)</f>
        <v>0</v>
      </c>
      <c r="BF100" s="219">
        <f>IF(N100="snížená",J100,0)</f>
        <v>0</v>
      </c>
      <c r="BG100" s="219">
        <f>IF(N100="zákl. přenesená",J100,0)</f>
        <v>0</v>
      </c>
      <c r="BH100" s="219">
        <f>IF(N100="sníž. přenesená",J100,0)</f>
        <v>0</v>
      </c>
      <c r="BI100" s="219">
        <f>IF(N100="nulová",J100,0)</f>
        <v>0</v>
      </c>
      <c r="BJ100" s="19" t="s">
        <v>23</v>
      </c>
      <c r="BK100" s="219">
        <f>ROUND(I100*H100,2)</f>
        <v>0</v>
      </c>
      <c r="BL100" s="19" t="s">
        <v>145</v>
      </c>
      <c r="BM100" s="218" t="s">
        <v>166</v>
      </c>
    </row>
    <row r="101" s="2" customFormat="1" ht="24.15" customHeight="1">
      <c r="A101" s="41"/>
      <c r="B101" s="42"/>
      <c r="C101" s="207" t="s">
        <v>136</v>
      </c>
      <c r="D101" s="207" t="s">
        <v>140</v>
      </c>
      <c r="E101" s="208" t="s">
        <v>167</v>
      </c>
      <c r="F101" s="209" t="s">
        <v>168</v>
      </c>
      <c r="G101" s="210" t="s">
        <v>143</v>
      </c>
      <c r="H101" s="211">
        <v>1</v>
      </c>
      <c r="I101" s="212"/>
      <c r="J101" s="213">
        <f>ROUND(I101*H101,2)</f>
        <v>0</v>
      </c>
      <c r="K101" s="209" t="s">
        <v>144</v>
      </c>
      <c r="L101" s="47"/>
      <c r="M101" s="214" t="s">
        <v>36</v>
      </c>
      <c r="N101" s="215" t="s">
        <v>53</v>
      </c>
      <c r="O101" s="87"/>
      <c r="P101" s="216">
        <f>O101*H101</f>
        <v>0</v>
      </c>
      <c r="Q101" s="216">
        <v>0</v>
      </c>
      <c r="R101" s="216">
        <f>Q101*H101</f>
        <v>0</v>
      </c>
      <c r="S101" s="216">
        <v>0</v>
      </c>
      <c r="T101" s="217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18" t="s">
        <v>145</v>
      </c>
      <c r="AT101" s="218" t="s">
        <v>140</v>
      </c>
      <c r="AU101" s="218" t="s">
        <v>91</v>
      </c>
      <c r="AY101" s="19" t="s">
        <v>137</v>
      </c>
      <c r="BE101" s="219">
        <f>IF(N101="základní",J101,0)</f>
        <v>0</v>
      </c>
      <c r="BF101" s="219">
        <f>IF(N101="snížená",J101,0)</f>
        <v>0</v>
      </c>
      <c r="BG101" s="219">
        <f>IF(N101="zákl. přenesená",J101,0)</f>
        <v>0</v>
      </c>
      <c r="BH101" s="219">
        <f>IF(N101="sníž. přenesená",J101,0)</f>
        <v>0</v>
      </c>
      <c r="BI101" s="219">
        <f>IF(N101="nulová",J101,0)</f>
        <v>0</v>
      </c>
      <c r="BJ101" s="19" t="s">
        <v>23</v>
      </c>
      <c r="BK101" s="219">
        <f>ROUND(I101*H101,2)</f>
        <v>0</v>
      </c>
      <c r="BL101" s="19" t="s">
        <v>145</v>
      </c>
      <c r="BM101" s="218" t="s">
        <v>169</v>
      </c>
    </row>
    <row r="102" s="13" customFormat="1">
      <c r="A102" s="13"/>
      <c r="B102" s="220"/>
      <c r="C102" s="221"/>
      <c r="D102" s="222" t="s">
        <v>147</v>
      </c>
      <c r="E102" s="223" t="s">
        <v>36</v>
      </c>
      <c r="F102" s="224" t="s">
        <v>170</v>
      </c>
      <c r="G102" s="221"/>
      <c r="H102" s="223" t="s">
        <v>36</v>
      </c>
      <c r="I102" s="225"/>
      <c r="J102" s="221"/>
      <c r="K102" s="221"/>
      <c r="L102" s="226"/>
      <c r="M102" s="227"/>
      <c r="N102" s="228"/>
      <c r="O102" s="228"/>
      <c r="P102" s="228"/>
      <c r="Q102" s="228"/>
      <c r="R102" s="228"/>
      <c r="S102" s="228"/>
      <c r="T102" s="229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0" t="s">
        <v>147</v>
      </c>
      <c r="AU102" s="230" t="s">
        <v>91</v>
      </c>
      <c r="AV102" s="13" t="s">
        <v>23</v>
      </c>
      <c r="AW102" s="13" t="s">
        <v>43</v>
      </c>
      <c r="AX102" s="13" t="s">
        <v>82</v>
      </c>
      <c r="AY102" s="230" t="s">
        <v>137</v>
      </c>
    </row>
    <row r="103" s="14" customFormat="1">
      <c r="A103" s="14"/>
      <c r="B103" s="231"/>
      <c r="C103" s="232"/>
      <c r="D103" s="222" t="s">
        <v>147</v>
      </c>
      <c r="E103" s="233" t="s">
        <v>36</v>
      </c>
      <c r="F103" s="234" t="s">
        <v>23</v>
      </c>
      <c r="G103" s="232"/>
      <c r="H103" s="235">
        <v>1</v>
      </c>
      <c r="I103" s="236"/>
      <c r="J103" s="232"/>
      <c r="K103" s="232"/>
      <c r="L103" s="237"/>
      <c r="M103" s="238"/>
      <c r="N103" s="239"/>
      <c r="O103" s="239"/>
      <c r="P103" s="239"/>
      <c r="Q103" s="239"/>
      <c r="R103" s="239"/>
      <c r="S103" s="239"/>
      <c r="T103" s="240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1" t="s">
        <v>147</v>
      </c>
      <c r="AU103" s="241" t="s">
        <v>91</v>
      </c>
      <c r="AV103" s="14" t="s">
        <v>91</v>
      </c>
      <c r="AW103" s="14" t="s">
        <v>43</v>
      </c>
      <c r="AX103" s="14" t="s">
        <v>23</v>
      </c>
      <c r="AY103" s="241" t="s">
        <v>137</v>
      </c>
    </row>
    <row r="104" s="2" customFormat="1" ht="24.15" customHeight="1">
      <c r="A104" s="41"/>
      <c r="B104" s="42"/>
      <c r="C104" s="207" t="s">
        <v>171</v>
      </c>
      <c r="D104" s="207" t="s">
        <v>140</v>
      </c>
      <c r="E104" s="208" t="s">
        <v>172</v>
      </c>
      <c r="F104" s="209" t="s">
        <v>173</v>
      </c>
      <c r="G104" s="210" t="s">
        <v>143</v>
      </c>
      <c r="H104" s="211">
        <v>1</v>
      </c>
      <c r="I104" s="212"/>
      <c r="J104" s="213">
        <f>ROUND(I104*H104,2)</f>
        <v>0</v>
      </c>
      <c r="K104" s="209" t="s">
        <v>144</v>
      </c>
      <c r="L104" s="47"/>
      <c r="M104" s="214" t="s">
        <v>36</v>
      </c>
      <c r="N104" s="215" t="s">
        <v>53</v>
      </c>
      <c r="O104" s="87"/>
      <c r="P104" s="216">
        <f>O104*H104</f>
        <v>0</v>
      </c>
      <c r="Q104" s="216">
        <v>0</v>
      </c>
      <c r="R104" s="216">
        <f>Q104*H104</f>
        <v>0</v>
      </c>
      <c r="S104" s="216">
        <v>0</v>
      </c>
      <c r="T104" s="217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18" t="s">
        <v>145</v>
      </c>
      <c r="AT104" s="218" t="s">
        <v>140</v>
      </c>
      <c r="AU104" s="218" t="s">
        <v>91</v>
      </c>
      <c r="AY104" s="19" t="s">
        <v>137</v>
      </c>
      <c r="BE104" s="219">
        <f>IF(N104="základní",J104,0)</f>
        <v>0</v>
      </c>
      <c r="BF104" s="219">
        <f>IF(N104="snížená",J104,0)</f>
        <v>0</v>
      </c>
      <c r="BG104" s="219">
        <f>IF(N104="zákl. přenesená",J104,0)</f>
        <v>0</v>
      </c>
      <c r="BH104" s="219">
        <f>IF(N104="sníž. přenesená",J104,0)</f>
        <v>0</v>
      </c>
      <c r="BI104" s="219">
        <f>IF(N104="nulová",J104,0)</f>
        <v>0</v>
      </c>
      <c r="BJ104" s="19" t="s">
        <v>23</v>
      </c>
      <c r="BK104" s="219">
        <f>ROUND(I104*H104,2)</f>
        <v>0</v>
      </c>
      <c r="BL104" s="19" t="s">
        <v>145</v>
      </c>
      <c r="BM104" s="218" t="s">
        <v>174</v>
      </c>
    </row>
    <row r="105" s="12" customFormat="1" ht="22.8" customHeight="1">
      <c r="A105" s="12"/>
      <c r="B105" s="191"/>
      <c r="C105" s="192"/>
      <c r="D105" s="193" t="s">
        <v>81</v>
      </c>
      <c r="E105" s="205" t="s">
        <v>175</v>
      </c>
      <c r="F105" s="205" t="s">
        <v>176</v>
      </c>
      <c r="G105" s="192"/>
      <c r="H105" s="192"/>
      <c r="I105" s="195"/>
      <c r="J105" s="206">
        <f>BK105</f>
        <v>0</v>
      </c>
      <c r="K105" s="192"/>
      <c r="L105" s="197"/>
      <c r="M105" s="198"/>
      <c r="N105" s="199"/>
      <c r="O105" s="199"/>
      <c r="P105" s="200">
        <f>SUM(P106:P113)</f>
        <v>0</v>
      </c>
      <c r="Q105" s="199"/>
      <c r="R105" s="200">
        <f>SUM(R106:R113)</f>
        <v>0</v>
      </c>
      <c r="S105" s="199"/>
      <c r="T105" s="201">
        <f>SUM(T106:T113)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02" t="s">
        <v>136</v>
      </c>
      <c r="AT105" s="203" t="s">
        <v>81</v>
      </c>
      <c r="AU105" s="203" t="s">
        <v>23</v>
      </c>
      <c r="AY105" s="202" t="s">
        <v>137</v>
      </c>
      <c r="BK105" s="204">
        <f>SUM(BK106:BK113)</f>
        <v>0</v>
      </c>
    </row>
    <row r="106" s="2" customFormat="1" ht="24.15" customHeight="1">
      <c r="A106" s="41"/>
      <c r="B106" s="42"/>
      <c r="C106" s="207" t="s">
        <v>177</v>
      </c>
      <c r="D106" s="207" t="s">
        <v>140</v>
      </c>
      <c r="E106" s="208" t="s">
        <v>178</v>
      </c>
      <c r="F106" s="209" t="s">
        <v>179</v>
      </c>
      <c r="G106" s="210" t="s">
        <v>143</v>
      </c>
      <c r="H106" s="211">
        <v>1</v>
      </c>
      <c r="I106" s="212"/>
      <c r="J106" s="213">
        <f>ROUND(I106*H106,2)</f>
        <v>0</v>
      </c>
      <c r="K106" s="209" t="s">
        <v>144</v>
      </c>
      <c r="L106" s="47"/>
      <c r="M106" s="214" t="s">
        <v>36</v>
      </c>
      <c r="N106" s="215" t="s">
        <v>53</v>
      </c>
      <c r="O106" s="87"/>
      <c r="P106" s="216">
        <f>O106*H106</f>
        <v>0</v>
      </c>
      <c r="Q106" s="216">
        <v>0</v>
      </c>
      <c r="R106" s="216">
        <f>Q106*H106</f>
        <v>0</v>
      </c>
      <c r="S106" s="216">
        <v>0</v>
      </c>
      <c r="T106" s="217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18" t="s">
        <v>145</v>
      </c>
      <c r="AT106" s="218" t="s">
        <v>140</v>
      </c>
      <c r="AU106" s="218" t="s">
        <v>91</v>
      </c>
      <c r="AY106" s="19" t="s">
        <v>137</v>
      </c>
      <c r="BE106" s="219">
        <f>IF(N106="základní",J106,0)</f>
        <v>0</v>
      </c>
      <c r="BF106" s="219">
        <f>IF(N106="snížená",J106,0)</f>
        <v>0</v>
      </c>
      <c r="BG106" s="219">
        <f>IF(N106="zákl. přenesená",J106,0)</f>
        <v>0</v>
      </c>
      <c r="BH106" s="219">
        <f>IF(N106="sníž. přenesená",J106,0)</f>
        <v>0</v>
      </c>
      <c r="BI106" s="219">
        <f>IF(N106="nulová",J106,0)</f>
        <v>0</v>
      </c>
      <c r="BJ106" s="19" t="s">
        <v>23</v>
      </c>
      <c r="BK106" s="219">
        <f>ROUND(I106*H106,2)</f>
        <v>0</v>
      </c>
      <c r="BL106" s="19" t="s">
        <v>145</v>
      </c>
      <c r="BM106" s="218" t="s">
        <v>180</v>
      </c>
    </row>
    <row r="107" s="13" customFormat="1">
      <c r="A107" s="13"/>
      <c r="B107" s="220"/>
      <c r="C107" s="221"/>
      <c r="D107" s="222" t="s">
        <v>147</v>
      </c>
      <c r="E107" s="223" t="s">
        <v>36</v>
      </c>
      <c r="F107" s="224" t="s">
        <v>181</v>
      </c>
      <c r="G107" s="221"/>
      <c r="H107" s="223" t="s">
        <v>36</v>
      </c>
      <c r="I107" s="225"/>
      <c r="J107" s="221"/>
      <c r="K107" s="221"/>
      <c r="L107" s="226"/>
      <c r="M107" s="227"/>
      <c r="N107" s="228"/>
      <c r="O107" s="228"/>
      <c r="P107" s="228"/>
      <c r="Q107" s="228"/>
      <c r="R107" s="228"/>
      <c r="S107" s="228"/>
      <c r="T107" s="229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0" t="s">
        <v>147</v>
      </c>
      <c r="AU107" s="230" t="s">
        <v>91</v>
      </c>
      <c r="AV107" s="13" t="s">
        <v>23</v>
      </c>
      <c r="AW107" s="13" t="s">
        <v>43</v>
      </c>
      <c r="AX107" s="13" t="s">
        <v>82</v>
      </c>
      <c r="AY107" s="230" t="s">
        <v>137</v>
      </c>
    </row>
    <row r="108" s="14" customFormat="1">
      <c r="A108" s="14"/>
      <c r="B108" s="231"/>
      <c r="C108" s="232"/>
      <c r="D108" s="222" t="s">
        <v>147</v>
      </c>
      <c r="E108" s="233" t="s">
        <v>36</v>
      </c>
      <c r="F108" s="234" t="s">
        <v>23</v>
      </c>
      <c r="G108" s="232"/>
      <c r="H108" s="235">
        <v>1</v>
      </c>
      <c r="I108" s="236"/>
      <c r="J108" s="232"/>
      <c r="K108" s="232"/>
      <c r="L108" s="237"/>
      <c r="M108" s="238"/>
      <c r="N108" s="239"/>
      <c r="O108" s="239"/>
      <c r="P108" s="239"/>
      <c r="Q108" s="239"/>
      <c r="R108" s="239"/>
      <c r="S108" s="239"/>
      <c r="T108" s="240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1" t="s">
        <v>147</v>
      </c>
      <c r="AU108" s="241" t="s">
        <v>91</v>
      </c>
      <c r="AV108" s="14" t="s">
        <v>91</v>
      </c>
      <c r="AW108" s="14" t="s">
        <v>43</v>
      </c>
      <c r="AX108" s="14" t="s">
        <v>82</v>
      </c>
      <c r="AY108" s="241" t="s">
        <v>137</v>
      </c>
    </row>
    <row r="109" s="15" customFormat="1">
      <c r="A109" s="15"/>
      <c r="B109" s="242"/>
      <c r="C109" s="243"/>
      <c r="D109" s="222" t="s">
        <v>147</v>
      </c>
      <c r="E109" s="244" t="s">
        <v>36</v>
      </c>
      <c r="F109" s="245" t="s">
        <v>149</v>
      </c>
      <c r="G109" s="243"/>
      <c r="H109" s="246">
        <v>1</v>
      </c>
      <c r="I109" s="247"/>
      <c r="J109" s="243"/>
      <c r="K109" s="243"/>
      <c r="L109" s="248"/>
      <c r="M109" s="249"/>
      <c r="N109" s="250"/>
      <c r="O109" s="250"/>
      <c r="P109" s="250"/>
      <c r="Q109" s="250"/>
      <c r="R109" s="250"/>
      <c r="S109" s="250"/>
      <c r="T109" s="251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52" t="s">
        <v>147</v>
      </c>
      <c r="AU109" s="252" t="s">
        <v>91</v>
      </c>
      <c r="AV109" s="15" t="s">
        <v>150</v>
      </c>
      <c r="AW109" s="15" t="s">
        <v>4</v>
      </c>
      <c r="AX109" s="15" t="s">
        <v>23</v>
      </c>
      <c r="AY109" s="252" t="s">
        <v>137</v>
      </c>
    </row>
    <row r="110" s="2" customFormat="1" ht="24.15" customHeight="1">
      <c r="A110" s="41"/>
      <c r="B110" s="42"/>
      <c r="C110" s="207" t="s">
        <v>182</v>
      </c>
      <c r="D110" s="207" t="s">
        <v>140</v>
      </c>
      <c r="E110" s="208" t="s">
        <v>183</v>
      </c>
      <c r="F110" s="209" t="s">
        <v>184</v>
      </c>
      <c r="G110" s="210" t="s">
        <v>143</v>
      </c>
      <c r="H110" s="211">
        <v>1</v>
      </c>
      <c r="I110" s="212"/>
      <c r="J110" s="213">
        <f>ROUND(I110*H110,2)</f>
        <v>0</v>
      </c>
      <c r="K110" s="209" t="s">
        <v>144</v>
      </c>
      <c r="L110" s="47"/>
      <c r="M110" s="214" t="s">
        <v>36</v>
      </c>
      <c r="N110" s="215" t="s">
        <v>53</v>
      </c>
      <c r="O110" s="87"/>
      <c r="P110" s="216">
        <f>O110*H110</f>
        <v>0</v>
      </c>
      <c r="Q110" s="216">
        <v>0</v>
      </c>
      <c r="R110" s="216">
        <f>Q110*H110</f>
        <v>0</v>
      </c>
      <c r="S110" s="216">
        <v>0</v>
      </c>
      <c r="T110" s="217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18" t="s">
        <v>145</v>
      </c>
      <c r="AT110" s="218" t="s">
        <v>140</v>
      </c>
      <c r="AU110" s="218" t="s">
        <v>91</v>
      </c>
      <c r="AY110" s="19" t="s">
        <v>137</v>
      </c>
      <c r="BE110" s="219">
        <f>IF(N110="základní",J110,0)</f>
        <v>0</v>
      </c>
      <c r="BF110" s="219">
        <f>IF(N110="snížená",J110,0)</f>
        <v>0</v>
      </c>
      <c r="BG110" s="219">
        <f>IF(N110="zákl. přenesená",J110,0)</f>
        <v>0</v>
      </c>
      <c r="BH110" s="219">
        <f>IF(N110="sníž. přenesená",J110,0)</f>
        <v>0</v>
      </c>
      <c r="BI110" s="219">
        <f>IF(N110="nulová",J110,0)</f>
        <v>0</v>
      </c>
      <c r="BJ110" s="19" t="s">
        <v>23</v>
      </c>
      <c r="BK110" s="219">
        <f>ROUND(I110*H110,2)</f>
        <v>0</v>
      </c>
      <c r="BL110" s="19" t="s">
        <v>145</v>
      </c>
      <c r="BM110" s="218" t="s">
        <v>185</v>
      </c>
    </row>
    <row r="111" s="13" customFormat="1">
      <c r="A111" s="13"/>
      <c r="B111" s="220"/>
      <c r="C111" s="221"/>
      <c r="D111" s="222" t="s">
        <v>147</v>
      </c>
      <c r="E111" s="223" t="s">
        <v>36</v>
      </c>
      <c r="F111" s="224" t="s">
        <v>186</v>
      </c>
      <c r="G111" s="221"/>
      <c r="H111" s="223" t="s">
        <v>36</v>
      </c>
      <c r="I111" s="225"/>
      <c r="J111" s="221"/>
      <c r="K111" s="221"/>
      <c r="L111" s="226"/>
      <c r="M111" s="227"/>
      <c r="N111" s="228"/>
      <c r="O111" s="228"/>
      <c r="P111" s="228"/>
      <c r="Q111" s="228"/>
      <c r="R111" s="228"/>
      <c r="S111" s="228"/>
      <c r="T111" s="229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0" t="s">
        <v>147</v>
      </c>
      <c r="AU111" s="230" t="s">
        <v>91</v>
      </c>
      <c r="AV111" s="13" t="s">
        <v>23</v>
      </c>
      <c r="AW111" s="13" t="s">
        <v>43</v>
      </c>
      <c r="AX111" s="13" t="s">
        <v>82</v>
      </c>
      <c r="AY111" s="230" t="s">
        <v>137</v>
      </c>
    </row>
    <row r="112" s="14" customFormat="1">
      <c r="A112" s="14"/>
      <c r="B112" s="231"/>
      <c r="C112" s="232"/>
      <c r="D112" s="222" t="s">
        <v>147</v>
      </c>
      <c r="E112" s="233" t="s">
        <v>36</v>
      </c>
      <c r="F112" s="234" t="s">
        <v>23</v>
      </c>
      <c r="G112" s="232"/>
      <c r="H112" s="235">
        <v>1</v>
      </c>
      <c r="I112" s="236"/>
      <c r="J112" s="232"/>
      <c r="K112" s="232"/>
      <c r="L112" s="237"/>
      <c r="M112" s="238"/>
      <c r="N112" s="239"/>
      <c r="O112" s="239"/>
      <c r="P112" s="239"/>
      <c r="Q112" s="239"/>
      <c r="R112" s="239"/>
      <c r="S112" s="239"/>
      <c r="T112" s="240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1" t="s">
        <v>147</v>
      </c>
      <c r="AU112" s="241" t="s">
        <v>91</v>
      </c>
      <c r="AV112" s="14" t="s">
        <v>91</v>
      </c>
      <c r="AW112" s="14" t="s">
        <v>43</v>
      </c>
      <c r="AX112" s="14" t="s">
        <v>82</v>
      </c>
      <c r="AY112" s="241" t="s">
        <v>137</v>
      </c>
    </row>
    <row r="113" s="15" customFormat="1">
      <c r="A113" s="15"/>
      <c r="B113" s="242"/>
      <c r="C113" s="243"/>
      <c r="D113" s="222" t="s">
        <v>147</v>
      </c>
      <c r="E113" s="244" t="s">
        <v>36</v>
      </c>
      <c r="F113" s="245" t="s">
        <v>149</v>
      </c>
      <c r="G113" s="243"/>
      <c r="H113" s="246">
        <v>1</v>
      </c>
      <c r="I113" s="247"/>
      <c r="J113" s="243"/>
      <c r="K113" s="243"/>
      <c r="L113" s="248"/>
      <c r="M113" s="253"/>
      <c r="N113" s="254"/>
      <c r="O113" s="254"/>
      <c r="P113" s="254"/>
      <c r="Q113" s="254"/>
      <c r="R113" s="254"/>
      <c r="S113" s="254"/>
      <c r="T113" s="25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52" t="s">
        <v>147</v>
      </c>
      <c r="AU113" s="252" t="s">
        <v>91</v>
      </c>
      <c r="AV113" s="15" t="s">
        <v>150</v>
      </c>
      <c r="AW113" s="15" t="s">
        <v>4</v>
      </c>
      <c r="AX113" s="15" t="s">
        <v>23</v>
      </c>
      <c r="AY113" s="252" t="s">
        <v>137</v>
      </c>
    </row>
    <row r="114" s="2" customFormat="1" ht="6.96" customHeight="1">
      <c r="A114" s="41"/>
      <c r="B114" s="62"/>
      <c r="C114" s="63"/>
      <c r="D114" s="63"/>
      <c r="E114" s="63"/>
      <c r="F114" s="63"/>
      <c r="G114" s="63"/>
      <c r="H114" s="63"/>
      <c r="I114" s="63"/>
      <c r="J114" s="63"/>
      <c r="K114" s="63"/>
      <c r="L114" s="47"/>
      <c r="M114" s="41"/>
      <c r="O114" s="41"/>
      <c r="P114" s="41"/>
      <c r="Q114" s="41"/>
      <c r="R114" s="41"/>
      <c r="S114" s="41"/>
      <c r="T114" s="41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</row>
  </sheetData>
  <sheetProtection sheet="1" autoFilter="0" formatColumns="0" formatRows="0" objects="1" scenarios="1" spinCount="100000" saltValue="mD//vxrWDGm0LhGkKoxIrhItA/E+q8WvmXbINoys8V3pBg1tbhfmUrh76/TvtBNbew50qaLlDfNMxEFzkEidlQ==" hashValue="zvkPQjcB4APE5f10om8Nt1INWtJHPcMgtna5USiJ8OaucVyHgF2cYR7qJ23hiKeOCd8Du3Ksi8q8fnPqFgiazg==" algorithmName="SHA-512" password="CC35"/>
  <autoFilter ref="C83:K113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94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2"/>
      <c r="AT3" s="19" t="s">
        <v>91</v>
      </c>
    </row>
    <row r="4" s="1" customFormat="1" ht="24.96" customHeight="1">
      <c r="B4" s="22"/>
      <c r="D4" s="133" t="s">
        <v>110</v>
      </c>
      <c r="L4" s="22"/>
      <c r="M4" s="13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5" t="s">
        <v>16</v>
      </c>
      <c r="L6" s="22"/>
    </row>
    <row r="7" s="1" customFormat="1" ht="16.5" customHeight="1">
      <c r="B7" s="22"/>
      <c r="E7" s="136" t="str">
        <f>'Rekapitulace stavby'!K6</f>
        <v>MŠ Horní Bludovice</v>
      </c>
      <c r="F7" s="135"/>
      <c r="G7" s="135"/>
      <c r="H7" s="135"/>
      <c r="L7" s="22"/>
    </row>
    <row r="8" s="2" customFormat="1" ht="12" customHeight="1">
      <c r="A8" s="41"/>
      <c r="B8" s="47"/>
      <c r="C8" s="41"/>
      <c r="D8" s="135" t="s">
        <v>111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187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19</v>
      </c>
      <c r="E11" s="41"/>
      <c r="F11" s="139" t="s">
        <v>36</v>
      </c>
      <c r="G11" s="41"/>
      <c r="H11" s="41"/>
      <c r="I11" s="135" t="s">
        <v>21</v>
      </c>
      <c r="J11" s="139" t="s">
        <v>36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24</v>
      </c>
      <c r="E12" s="41"/>
      <c r="F12" s="139" t="s">
        <v>25</v>
      </c>
      <c r="G12" s="41"/>
      <c r="H12" s="41"/>
      <c r="I12" s="135" t="s">
        <v>26</v>
      </c>
      <c r="J12" s="140" t="str">
        <f>'Rekapitulace stavby'!AN8</f>
        <v>12. 8. 2022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34</v>
      </c>
      <c r="E14" s="41"/>
      <c r="F14" s="41"/>
      <c r="G14" s="41"/>
      <c r="H14" s="41"/>
      <c r="I14" s="135" t="s">
        <v>35</v>
      </c>
      <c r="J14" s="139" t="s">
        <v>36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37</v>
      </c>
      <c r="F15" s="41"/>
      <c r="G15" s="41"/>
      <c r="H15" s="41"/>
      <c r="I15" s="135" t="s">
        <v>38</v>
      </c>
      <c r="J15" s="139" t="s">
        <v>36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39</v>
      </c>
      <c r="E17" s="41"/>
      <c r="F17" s="41"/>
      <c r="G17" s="41"/>
      <c r="H17" s="41"/>
      <c r="I17" s="135" t="s">
        <v>35</v>
      </c>
      <c r="J17" s="35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5" t="str">
        <f>'Rekapitulace stavby'!E14</f>
        <v>Vyplň údaj</v>
      </c>
      <c r="F18" s="139"/>
      <c r="G18" s="139"/>
      <c r="H18" s="139"/>
      <c r="I18" s="135" t="s">
        <v>38</v>
      </c>
      <c r="J18" s="35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41</v>
      </c>
      <c r="E20" s="41"/>
      <c r="F20" s="41"/>
      <c r="G20" s="41"/>
      <c r="H20" s="41"/>
      <c r="I20" s="135" t="s">
        <v>35</v>
      </c>
      <c r="J20" s="139" t="s">
        <v>36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42</v>
      </c>
      <c r="F21" s="41"/>
      <c r="G21" s="41"/>
      <c r="H21" s="41"/>
      <c r="I21" s="135" t="s">
        <v>38</v>
      </c>
      <c r="J21" s="139" t="s">
        <v>36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44</v>
      </c>
      <c r="E23" s="41"/>
      <c r="F23" s="41"/>
      <c r="G23" s="41"/>
      <c r="H23" s="41"/>
      <c r="I23" s="135" t="s">
        <v>35</v>
      </c>
      <c r="J23" s="139" t="s">
        <v>36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45</v>
      </c>
      <c r="F24" s="41"/>
      <c r="G24" s="41"/>
      <c r="H24" s="41"/>
      <c r="I24" s="135" t="s">
        <v>38</v>
      </c>
      <c r="J24" s="139" t="s">
        <v>36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46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36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48</v>
      </c>
      <c r="E30" s="41"/>
      <c r="F30" s="41"/>
      <c r="G30" s="41"/>
      <c r="H30" s="41"/>
      <c r="I30" s="41"/>
      <c r="J30" s="147">
        <f>ROUND(J111,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50</v>
      </c>
      <c r="G32" s="41"/>
      <c r="H32" s="41"/>
      <c r="I32" s="148" t="s">
        <v>49</v>
      </c>
      <c r="J32" s="148" t="s">
        <v>51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52</v>
      </c>
      <c r="E33" s="135" t="s">
        <v>53</v>
      </c>
      <c r="F33" s="150">
        <f>ROUND((SUM(BE111:BE951)),  2)</f>
        <v>0</v>
      </c>
      <c r="G33" s="41"/>
      <c r="H33" s="41"/>
      <c r="I33" s="151">
        <v>0.20999999999999999</v>
      </c>
      <c r="J33" s="150">
        <f>ROUND(((SUM(BE111:BE951))*I33),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54</v>
      </c>
      <c r="F34" s="150">
        <f>ROUND((SUM(BF111:BF951)),  2)</f>
        <v>0</v>
      </c>
      <c r="G34" s="41"/>
      <c r="H34" s="41"/>
      <c r="I34" s="151">
        <v>0.12</v>
      </c>
      <c r="J34" s="150">
        <f>ROUND(((SUM(BF111:BF951))*I34),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55</v>
      </c>
      <c r="F35" s="150">
        <f>ROUND((SUM(BG111:BG951)),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56</v>
      </c>
      <c r="F36" s="150">
        <f>ROUND((SUM(BH111:BH951)),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57</v>
      </c>
      <c r="F37" s="150">
        <f>ROUND((SUM(BI111:BI951)),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58</v>
      </c>
      <c r="E39" s="154"/>
      <c r="F39" s="154"/>
      <c r="G39" s="155" t="s">
        <v>59</v>
      </c>
      <c r="H39" s="156" t="s">
        <v>60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5" t="s">
        <v>113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4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MŠ Horní Bludovice</v>
      </c>
      <c r="F48" s="34"/>
      <c r="G48" s="34"/>
      <c r="H48" s="34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4" t="s">
        <v>111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01 - Stavební část objektu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4" t="s">
        <v>24</v>
      </c>
      <c r="D52" s="43"/>
      <c r="E52" s="43"/>
      <c r="F52" s="29" t="str">
        <f>F12</f>
        <v>Horní Bludovice</v>
      </c>
      <c r="G52" s="43"/>
      <c r="H52" s="43"/>
      <c r="I52" s="34" t="s">
        <v>26</v>
      </c>
      <c r="J52" s="75" t="str">
        <f>IF(J12="","",J12)</f>
        <v>12. 8. 2022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4" t="s">
        <v>34</v>
      </c>
      <c r="D54" s="43"/>
      <c r="E54" s="43"/>
      <c r="F54" s="29" t="str">
        <f>E15</f>
        <v>Obec Horní Bludovice</v>
      </c>
      <c r="G54" s="43"/>
      <c r="H54" s="43"/>
      <c r="I54" s="34" t="s">
        <v>41</v>
      </c>
      <c r="J54" s="39" t="str">
        <f>E21</f>
        <v>Stavební Klinika s.r.o.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4" t="s">
        <v>39</v>
      </c>
      <c r="D55" s="43"/>
      <c r="E55" s="43"/>
      <c r="F55" s="29" t="str">
        <f>IF(E18="","",E18)</f>
        <v>Vyplň údaj</v>
      </c>
      <c r="G55" s="43"/>
      <c r="H55" s="43"/>
      <c r="I55" s="34" t="s">
        <v>44</v>
      </c>
      <c r="J55" s="39" t="str">
        <f>E24</f>
        <v>Ing. Jiří Novotný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114</v>
      </c>
      <c r="D57" s="165"/>
      <c r="E57" s="165"/>
      <c r="F57" s="165"/>
      <c r="G57" s="165"/>
      <c r="H57" s="165"/>
      <c r="I57" s="165"/>
      <c r="J57" s="166" t="s">
        <v>115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80</v>
      </c>
      <c r="D59" s="43"/>
      <c r="E59" s="43"/>
      <c r="F59" s="43"/>
      <c r="G59" s="43"/>
      <c r="H59" s="43"/>
      <c r="I59" s="43"/>
      <c r="J59" s="105">
        <f>J111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19" t="s">
        <v>116</v>
      </c>
    </row>
    <row r="60" s="9" customFormat="1" ht="24.96" customHeight="1">
      <c r="A60" s="9"/>
      <c r="B60" s="168"/>
      <c r="C60" s="169"/>
      <c r="D60" s="170" t="s">
        <v>188</v>
      </c>
      <c r="E60" s="171"/>
      <c r="F60" s="171"/>
      <c r="G60" s="171"/>
      <c r="H60" s="171"/>
      <c r="I60" s="171"/>
      <c r="J60" s="172">
        <f>J112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189</v>
      </c>
      <c r="E61" s="177"/>
      <c r="F61" s="177"/>
      <c r="G61" s="177"/>
      <c r="H61" s="177"/>
      <c r="I61" s="177"/>
      <c r="J61" s="178">
        <f>J113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190</v>
      </c>
      <c r="E62" s="177"/>
      <c r="F62" s="177"/>
      <c r="G62" s="177"/>
      <c r="H62" s="177"/>
      <c r="I62" s="177"/>
      <c r="J62" s="178">
        <f>J146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191</v>
      </c>
      <c r="E63" s="177"/>
      <c r="F63" s="177"/>
      <c r="G63" s="177"/>
      <c r="H63" s="177"/>
      <c r="I63" s="177"/>
      <c r="J63" s="178">
        <f>J201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192</v>
      </c>
      <c r="E64" s="177"/>
      <c r="F64" s="177"/>
      <c r="G64" s="177"/>
      <c r="H64" s="177"/>
      <c r="I64" s="177"/>
      <c r="J64" s="178">
        <f>J278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193</v>
      </c>
      <c r="E65" s="177"/>
      <c r="F65" s="177"/>
      <c r="G65" s="177"/>
      <c r="H65" s="177"/>
      <c r="I65" s="177"/>
      <c r="J65" s="178">
        <f>J352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4"/>
      <c r="C66" s="175"/>
      <c r="D66" s="176" t="s">
        <v>194</v>
      </c>
      <c r="E66" s="177"/>
      <c r="F66" s="177"/>
      <c r="G66" s="177"/>
      <c r="H66" s="177"/>
      <c r="I66" s="177"/>
      <c r="J66" s="178">
        <f>J432</f>
        <v>0</v>
      </c>
      <c r="K66" s="175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4"/>
      <c r="C67" s="175"/>
      <c r="D67" s="176" t="s">
        <v>195</v>
      </c>
      <c r="E67" s="177"/>
      <c r="F67" s="177"/>
      <c r="G67" s="177"/>
      <c r="H67" s="177"/>
      <c r="I67" s="177"/>
      <c r="J67" s="178">
        <f>J448</f>
        <v>0</v>
      </c>
      <c r="K67" s="175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4"/>
      <c r="C68" s="175"/>
      <c r="D68" s="176" t="s">
        <v>196</v>
      </c>
      <c r="E68" s="177"/>
      <c r="F68" s="177"/>
      <c r="G68" s="177"/>
      <c r="H68" s="177"/>
      <c r="I68" s="177"/>
      <c r="J68" s="178">
        <f>J472</f>
        <v>0</v>
      </c>
      <c r="K68" s="175"/>
      <c r="L68" s="17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68"/>
      <c r="C69" s="169"/>
      <c r="D69" s="170" t="s">
        <v>197</v>
      </c>
      <c r="E69" s="171"/>
      <c r="F69" s="171"/>
      <c r="G69" s="171"/>
      <c r="H69" s="171"/>
      <c r="I69" s="171"/>
      <c r="J69" s="172">
        <f>J475</f>
        <v>0</v>
      </c>
      <c r="K69" s="169"/>
      <c r="L69" s="173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9" customFormat="1" ht="24.96" customHeight="1">
      <c r="A70" s="9"/>
      <c r="B70" s="168"/>
      <c r="C70" s="169"/>
      <c r="D70" s="170" t="s">
        <v>198</v>
      </c>
      <c r="E70" s="171"/>
      <c r="F70" s="171"/>
      <c r="G70" s="171"/>
      <c r="H70" s="171"/>
      <c r="I70" s="171"/>
      <c r="J70" s="172">
        <f>J482</f>
        <v>0</v>
      </c>
      <c r="K70" s="169"/>
      <c r="L70" s="173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9" customFormat="1" ht="24.96" customHeight="1">
      <c r="A71" s="9"/>
      <c r="B71" s="168"/>
      <c r="C71" s="169"/>
      <c r="D71" s="170" t="s">
        <v>199</v>
      </c>
      <c r="E71" s="171"/>
      <c r="F71" s="171"/>
      <c r="G71" s="171"/>
      <c r="H71" s="171"/>
      <c r="I71" s="171"/>
      <c r="J71" s="172">
        <f>J486</f>
        <v>0</v>
      </c>
      <c r="K71" s="169"/>
      <c r="L71" s="173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9" customFormat="1" ht="24.96" customHeight="1">
      <c r="A72" s="9"/>
      <c r="B72" s="168"/>
      <c r="C72" s="169"/>
      <c r="D72" s="170" t="s">
        <v>200</v>
      </c>
      <c r="E72" s="171"/>
      <c r="F72" s="171"/>
      <c r="G72" s="171"/>
      <c r="H72" s="171"/>
      <c r="I72" s="171"/>
      <c r="J72" s="172">
        <f>J510</f>
        <v>0</v>
      </c>
      <c r="K72" s="169"/>
      <c r="L72" s="173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9" customFormat="1" ht="24.96" customHeight="1">
      <c r="A73" s="9"/>
      <c r="B73" s="168"/>
      <c r="C73" s="169"/>
      <c r="D73" s="170" t="s">
        <v>201</v>
      </c>
      <c r="E73" s="171"/>
      <c r="F73" s="171"/>
      <c r="G73" s="171"/>
      <c r="H73" s="171"/>
      <c r="I73" s="171"/>
      <c r="J73" s="172">
        <f>J513</f>
        <v>0</v>
      </c>
      <c r="K73" s="169"/>
      <c r="L73" s="173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10" customFormat="1" ht="19.92" customHeight="1">
      <c r="A74" s="10"/>
      <c r="B74" s="174"/>
      <c r="C74" s="175"/>
      <c r="D74" s="176" t="s">
        <v>202</v>
      </c>
      <c r="E74" s="177"/>
      <c r="F74" s="177"/>
      <c r="G74" s="177"/>
      <c r="H74" s="177"/>
      <c r="I74" s="177"/>
      <c r="J74" s="178">
        <f>J514</f>
        <v>0</v>
      </c>
      <c r="K74" s="175"/>
      <c r="L74" s="179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4"/>
      <c r="C75" s="175"/>
      <c r="D75" s="176" t="s">
        <v>203</v>
      </c>
      <c r="E75" s="177"/>
      <c r="F75" s="177"/>
      <c r="G75" s="177"/>
      <c r="H75" s="177"/>
      <c r="I75" s="177"/>
      <c r="J75" s="178">
        <f>J575</f>
        <v>0</v>
      </c>
      <c r="K75" s="175"/>
      <c r="L75" s="179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4"/>
      <c r="C76" s="175"/>
      <c r="D76" s="176" t="s">
        <v>204</v>
      </c>
      <c r="E76" s="177"/>
      <c r="F76" s="177"/>
      <c r="G76" s="177"/>
      <c r="H76" s="177"/>
      <c r="I76" s="177"/>
      <c r="J76" s="178">
        <f>J620</f>
        <v>0</v>
      </c>
      <c r="K76" s="175"/>
      <c r="L76" s="179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74"/>
      <c r="C77" s="175"/>
      <c r="D77" s="176" t="s">
        <v>205</v>
      </c>
      <c r="E77" s="177"/>
      <c r="F77" s="177"/>
      <c r="G77" s="177"/>
      <c r="H77" s="177"/>
      <c r="I77" s="177"/>
      <c r="J77" s="178">
        <f>J650</f>
        <v>0</v>
      </c>
      <c r="K77" s="175"/>
      <c r="L77" s="179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74"/>
      <c r="C78" s="175"/>
      <c r="D78" s="176" t="s">
        <v>206</v>
      </c>
      <c r="E78" s="177"/>
      <c r="F78" s="177"/>
      <c r="G78" s="177"/>
      <c r="H78" s="177"/>
      <c r="I78" s="177"/>
      <c r="J78" s="178">
        <f>J654</f>
        <v>0</v>
      </c>
      <c r="K78" s="175"/>
      <c r="L78" s="179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74"/>
      <c r="C79" s="175"/>
      <c r="D79" s="176" t="s">
        <v>207</v>
      </c>
      <c r="E79" s="177"/>
      <c r="F79" s="177"/>
      <c r="G79" s="177"/>
      <c r="H79" s="177"/>
      <c r="I79" s="177"/>
      <c r="J79" s="178">
        <f>J666</f>
        <v>0</v>
      </c>
      <c r="K79" s="175"/>
      <c r="L79" s="179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74"/>
      <c r="C80" s="175"/>
      <c r="D80" s="176" t="s">
        <v>208</v>
      </c>
      <c r="E80" s="177"/>
      <c r="F80" s="177"/>
      <c r="G80" s="177"/>
      <c r="H80" s="177"/>
      <c r="I80" s="177"/>
      <c r="J80" s="178">
        <f>J693</f>
        <v>0</v>
      </c>
      <c r="K80" s="175"/>
      <c r="L80" s="179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74"/>
      <c r="C81" s="175"/>
      <c r="D81" s="176" t="s">
        <v>209</v>
      </c>
      <c r="E81" s="177"/>
      <c r="F81" s="177"/>
      <c r="G81" s="177"/>
      <c r="H81" s="177"/>
      <c r="I81" s="177"/>
      <c r="J81" s="178">
        <f>J717</f>
        <v>0</v>
      </c>
      <c r="K81" s="175"/>
      <c r="L81" s="179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10" customFormat="1" ht="19.92" customHeight="1">
      <c r="A82" s="10"/>
      <c r="B82" s="174"/>
      <c r="C82" s="175"/>
      <c r="D82" s="176" t="s">
        <v>210</v>
      </c>
      <c r="E82" s="177"/>
      <c r="F82" s="177"/>
      <c r="G82" s="177"/>
      <c r="H82" s="177"/>
      <c r="I82" s="177"/>
      <c r="J82" s="178">
        <f>J750</f>
        <v>0</v>
      </c>
      <c r="K82" s="175"/>
      <c r="L82" s="179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10" customFormat="1" ht="19.92" customHeight="1">
      <c r="A83" s="10"/>
      <c r="B83" s="174"/>
      <c r="C83" s="175"/>
      <c r="D83" s="176" t="s">
        <v>211</v>
      </c>
      <c r="E83" s="177"/>
      <c r="F83" s="177"/>
      <c r="G83" s="177"/>
      <c r="H83" s="177"/>
      <c r="I83" s="177"/>
      <c r="J83" s="178">
        <f>J839</f>
        <v>0</v>
      </c>
      <c r="K83" s="175"/>
      <c r="L83" s="179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="10" customFormat="1" ht="19.92" customHeight="1">
      <c r="A84" s="10"/>
      <c r="B84" s="174"/>
      <c r="C84" s="175"/>
      <c r="D84" s="176" t="s">
        <v>212</v>
      </c>
      <c r="E84" s="177"/>
      <c r="F84" s="177"/>
      <c r="G84" s="177"/>
      <c r="H84" s="177"/>
      <c r="I84" s="177"/>
      <c r="J84" s="178">
        <f>J886</f>
        <v>0</v>
      </c>
      <c r="K84" s="175"/>
      <c r="L84" s="179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="10" customFormat="1" ht="19.92" customHeight="1">
      <c r="A85" s="10"/>
      <c r="B85" s="174"/>
      <c r="C85" s="175"/>
      <c r="D85" s="176" t="s">
        <v>213</v>
      </c>
      <c r="E85" s="177"/>
      <c r="F85" s="177"/>
      <c r="G85" s="177"/>
      <c r="H85" s="177"/>
      <c r="I85" s="177"/>
      <c r="J85" s="178">
        <f>J892</f>
        <v>0</v>
      </c>
      <c r="K85" s="175"/>
      <c r="L85" s="179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</row>
    <row r="86" s="10" customFormat="1" ht="19.92" customHeight="1">
      <c r="A86" s="10"/>
      <c r="B86" s="174"/>
      <c r="C86" s="175"/>
      <c r="D86" s="176" t="s">
        <v>214</v>
      </c>
      <c r="E86" s="177"/>
      <c r="F86" s="177"/>
      <c r="G86" s="177"/>
      <c r="H86" s="177"/>
      <c r="I86" s="177"/>
      <c r="J86" s="178">
        <f>J914</f>
        <v>0</v>
      </c>
      <c r="K86" s="175"/>
      <c r="L86" s="179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</row>
    <row r="87" s="10" customFormat="1" ht="19.92" customHeight="1">
      <c r="A87" s="10"/>
      <c r="B87" s="174"/>
      <c r="C87" s="175"/>
      <c r="D87" s="176" t="s">
        <v>215</v>
      </c>
      <c r="E87" s="177"/>
      <c r="F87" s="177"/>
      <c r="G87" s="177"/>
      <c r="H87" s="177"/>
      <c r="I87" s="177"/>
      <c r="J87" s="178">
        <f>J933</f>
        <v>0</v>
      </c>
      <c r="K87" s="175"/>
      <c r="L87" s="179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</row>
    <row r="88" s="9" customFormat="1" ht="24.96" customHeight="1">
      <c r="A88" s="9"/>
      <c r="B88" s="168"/>
      <c r="C88" s="169"/>
      <c r="D88" s="170" t="s">
        <v>216</v>
      </c>
      <c r="E88" s="171"/>
      <c r="F88" s="171"/>
      <c r="G88" s="171"/>
      <c r="H88" s="171"/>
      <c r="I88" s="171"/>
      <c r="J88" s="172">
        <f>J943</f>
        <v>0</v>
      </c>
      <c r="K88" s="169"/>
      <c r="L88" s="173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</row>
    <row r="89" s="10" customFormat="1" ht="19.92" customHeight="1">
      <c r="A89" s="10"/>
      <c r="B89" s="174"/>
      <c r="C89" s="175"/>
      <c r="D89" s="176" t="s">
        <v>217</v>
      </c>
      <c r="E89" s="177"/>
      <c r="F89" s="177"/>
      <c r="G89" s="177"/>
      <c r="H89" s="177"/>
      <c r="I89" s="177"/>
      <c r="J89" s="178">
        <f>J944</f>
        <v>0</v>
      </c>
      <c r="K89" s="175"/>
      <c r="L89" s="179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</row>
    <row r="90" s="10" customFormat="1" ht="19.92" customHeight="1">
      <c r="A90" s="10"/>
      <c r="B90" s="174"/>
      <c r="C90" s="175"/>
      <c r="D90" s="176" t="s">
        <v>218</v>
      </c>
      <c r="E90" s="177"/>
      <c r="F90" s="177"/>
      <c r="G90" s="177"/>
      <c r="H90" s="177"/>
      <c r="I90" s="177"/>
      <c r="J90" s="178">
        <f>J947</f>
        <v>0</v>
      </c>
      <c r="K90" s="175"/>
      <c r="L90" s="179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</row>
    <row r="91" s="9" customFormat="1" ht="24.96" customHeight="1">
      <c r="A91" s="9"/>
      <c r="B91" s="168"/>
      <c r="C91" s="169"/>
      <c r="D91" s="170" t="s">
        <v>219</v>
      </c>
      <c r="E91" s="171"/>
      <c r="F91" s="171"/>
      <c r="G91" s="171"/>
      <c r="H91" s="171"/>
      <c r="I91" s="171"/>
      <c r="J91" s="172">
        <f>J950</f>
        <v>0</v>
      </c>
      <c r="K91" s="169"/>
      <c r="L91" s="173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</row>
    <row r="92" s="2" customFormat="1" ht="21.84" customHeight="1">
      <c r="A92" s="41"/>
      <c r="B92" s="42"/>
      <c r="C92" s="43"/>
      <c r="D92" s="43"/>
      <c r="E92" s="43"/>
      <c r="F92" s="43"/>
      <c r="G92" s="43"/>
      <c r="H92" s="43"/>
      <c r="I92" s="43"/>
      <c r="J92" s="43"/>
      <c r="K92" s="43"/>
      <c r="L92" s="137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6.96" customHeight="1">
      <c r="A93" s="41"/>
      <c r="B93" s="62"/>
      <c r="C93" s="63"/>
      <c r="D93" s="63"/>
      <c r="E93" s="63"/>
      <c r="F93" s="63"/>
      <c r="G93" s="63"/>
      <c r="H93" s="63"/>
      <c r="I93" s="63"/>
      <c r="J93" s="63"/>
      <c r="K93" s="63"/>
      <c r="L93" s="137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7" s="2" customFormat="1" ht="6.96" customHeight="1">
      <c r="A97" s="41"/>
      <c r="B97" s="64"/>
      <c r="C97" s="65"/>
      <c r="D97" s="65"/>
      <c r="E97" s="65"/>
      <c r="F97" s="65"/>
      <c r="G97" s="65"/>
      <c r="H97" s="65"/>
      <c r="I97" s="65"/>
      <c r="J97" s="65"/>
      <c r="K97" s="65"/>
      <c r="L97" s="137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</row>
    <row r="98" s="2" customFormat="1" ht="24.96" customHeight="1">
      <c r="A98" s="41"/>
      <c r="B98" s="42"/>
      <c r="C98" s="25" t="s">
        <v>122</v>
      </c>
      <c r="D98" s="43"/>
      <c r="E98" s="43"/>
      <c r="F98" s="43"/>
      <c r="G98" s="43"/>
      <c r="H98" s="43"/>
      <c r="I98" s="43"/>
      <c r="J98" s="43"/>
      <c r="K98" s="43"/>
      <c r="L98" s="137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</row>
    <row r="99" s="2" customFormat="1" ht="6.96" customHeight="1">
      <c r="A99" s="41"/>
      <c r="B99" s="42"/>
      <c r="C99" s="43"/>
      <c r="D99" s="43"/>
      <c r="E99" s="43"/>
      <c r="F99" s="43"/>
      <c r="G99" s="43"/>
      <c r="H99" s="43"/>
      <c r="I99" s="43"/>
      <c r="J99" s="43"/>
      <c r="K99" s="43"/>
      <c r="L99" s="137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</row>
    <row r="100" s="2" customFormat="1" ht="12" customHeight="1">
      <c r="A100" s="41"/>
      <c r="B100" s="42"/>
      <c r="C100" s="34" t="s">
        <v>16</v>
      </c>
      <c r="D100" s="43"/>
      <c r="E100" s="43"/>
      <c r="F100" s="43"/>
      <c r="G100" s="43"/>
      <c r="H100" s="43"/>
      <c r="I100" s="43"/>
      <c r="J100" s="43"/>
      <c r="K100" s="43"/>
      <c r="L100" s="137"/>
      <c r="S100" s="41"/>
      <c r="T100" s="41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</row>
    <row r="101" s="2" customFormat="1" ht="16.5" customHeight="1">
      <c r="A101" s="41"/>
      <c r="B101" s="42"/>
      <c r="C101" s="43"/>
      <c r="D101" s="43"/>
      <c r="E101" s="163" t="str">
        <f>E7</f>
        <v>MŠ Horní Bludovice</v>
      </c>
      <c r="F101" s="34"/>
      <c r="G101" s="34"/>
      <c r="H101" s="34"/>
      <c r="I101" s="43"/>
      <c r="J101" s="43"/>
      <c r="K101" s="43"/>
      <c r="L101" s="137"/>
      <c r="S101" s="41"/>
      <c r="T101" s="41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</row>
    <row r="102" s="2" customFormat="1" ht="12" customHeight="1">
      <c r="A102" s="41"/>
      <c r="B102" s="42"/>
      <c r="C102" s="34" t="s">
        <v>111</v>
      </c>
      <c r="D102" s="43"/>
      <c r="E102" s="43"/>
      <c r="F102" s="43"/>
      <c r="G102" s="43"/>
      <c r="H102" s="43"/>
      <c r="I102" s="43"/>
      <c r="J102" s="43"/>
      <c r="K102" s="43"/>
      <c r="L102" s="137"/>
      <c r="S102" s="41"/>
      <c r="T102" s="41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</row>
    <row r="103" s="2" customFormat="1" ht="16.5" customHeight="1">
      <c r="A103" s="41"/>
      <c r="B103" s="42"/>
      <c r="C103" s="43"/>
      <c r="D103" s="43"/>
      <c r="E103" s="72" t="str">
        <f>E9</f>
        <v>01 - Stavební část objektu</v>
      </c>
      <c r="F103" s="43"/>
      <c r="G103" s="43"/>
      <c r="H103" s="43"/>
      <c r="I103" s="43"/>
      <c r="J103" s="43"/>
      <c r="K103" s="43"/>
      <c r="L103" s="137"/>
      <c r="S103" s="41"/>
      <c r="T103" s="41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</row>
    <row r="104" s="2" customFormat="1" ht="6.96" customHeight="1">
      <c r="A104" s="41"/>
      <c r="B104" s="42"/>
      <c r="C104" s="43"/>
      <c r="D104" s="43"/>
      <c r="E104" s="43"/>
      <c r="F104" s="43"/>
      <c r="G104" s="43"/>
      <c r="H104" s="43"/>
      <c r="I104" s="43"/>
      <c r="J104" s="43"/>
      <c r="K104" s="43"/>
      <c r="L104" s="137"/>
      <c r="S104" s="41"/>
      <c r="T104" s="41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</row>
    <row r="105" s="2" customFormat="1" ht="12" customHeight="1">
      <c r="A105" s="41"/>
      <c r="B105" s="42"/>
      <c r="C105" s="34" t="s">
        <v>24</v>
      </c>
      <c r="D105" s="43"/>
      <c r="E105" s="43"/>
      <c r="F105" s="29" t="str">
        <f>F12</f>
        <v>Horní Bludovice</v>
      </c>
      <c r="G105" s="43"/>
      <c r="H105" s="43"/>
      <c r="I105" s="34" t="s">
        <v>26</v>
      </c>
      <c r="J105" s="75" t="str">
        <f>IF(J12="","",J12)</f>
        <v>12. 8. 2022</v>
      </c>
      <c r="K105" s="43"/>
      <c r="L105" s="137"/>
      <c r="S105" s="41"/>
      <c r="T105" s="41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</row>
    <row r="106" s="2" customFormat="1" ht="6.96" customHeight="1">
      <c r="A106" s="41"/>
      <c r="B106" s="42"/>
      <c r="C106" s="43"/>
      <c r="D106" s="43"/>
      <c r="E106" s="43"/>
      <c r="F106" s="43"/>
      <c r="G106" s="43"/>
      <c r="H106" s="43"/>
      <c r="I106" s="43"/>
      <c r="J106" s="43"/>
      <c r="K106" s="43"/>
      <c r="L106" s="137"/>
      <c r="S106" s="41"/>
      <c r="T106" s="41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</row>
    <row r="107" s="2" customFormat="1" ht="15.15" customHeight="1">
      <c r="A107" s="41"/>
      <c r="B107" s="42"/>
      <c r="C107" s="34" t="s">
        <v>34</v>
      </c>
      <c r="D107" s="43"/>
      <c r="E107" s="43"/>
      <c r="F107" s="29" t="str">
        <f>E15</f>
        <v>Obec Horní Bludovice</v>
      </c>
      <c r="G107" s="43"/>
      <c r="H107" s="43"/>
      <c r="I107" s="34" t="s">
        <v>41</v>
      </c>
      <c r="J107" s="39" t="str">
        <f>E21</f>
        <v>Stavební Klinika s.r.o.</v>
      </c>
      <c r="K107" s="43"/>
      <c r="L107" s="137"/>
      <c r="S107" s="41"/>
      <c r="T107" s="41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</row>
    <row r="108" s="2" customFormat="1" ht="15.15" customHeight="1">
      <c r="A108" s="41"/>
      <c r="B108" s="42"/>
      <c r="C108" s="34" t="s">
        <v>39</v>
      </c>
      <c r="D108" s="43"/>
      <c r="E108" s="43"/>
      <c r="F108" s="29" t="str">
        <f>IF(E18="","",E18)</f>
        <v>Vyplň údaj</v>
      </c>
      <c r="G108" s="43"/>
      <c r="H108" s="43"/>
      <c r="I108" s="34" t="s">
        <v>44</v>
      </c>
      <c r="J108" s="39" t="str">
        <f>E24</f>
        <v>Ing. Jiří Novotný</v>
      </c>
      <c r="K108" s="43"/>
      <c r="L108" s="137"/>
      <c r="S108" s="41"/>
      <c r="T108" s="41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</row>
    <row r="109" s="2" customFormat="1" ht="10.32" customHeight="1">
      <c r="A109" s="41"/>
      <c r="B109" s="42"/>
      <c r="C109" s="43"/>
      <c r="D109" s="43"/>
      <c r="E109" s="43"/>
      <c r="F109" s="43"/>
      <c r="G109" s="43"/>
      <c r="H109" s="43"/>
      <c r="I109" s="43"/>
      <c r="J109" s="43"/>
      <c r="K109" s="43"/>
      <c r="L109" s="137"/>
      <c r="S109" s="41"/>
      <c r="T109" s="41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</row>
    <row r="110" s="11" customFormat="1" ht="29.28" customHeight="1">
      <c r="A110" s="180"/>
      <c r="B110" s="181"/>
      <c r="C110" s="182" t="s">
        <v>123</v>
      </c>
      <c r="D110" s="183" t="s">
        <v>67</v>
      </c>
      <c r="E110" s="183" t="s">
        <v>63</v>
      </c>
      <c r="F110" s="183" t="s">
        <v>64</v>
      </c>
      <c r="G110" s="183" t="s">
        <v>124</v>
      </c>
      <c r="H110" s="183" t="s">
        <v>125</v>
      </c>
      <c r="I110" s="183" t="s">
        <v>126</v>
      </c>
      <c r="J110" s="183" t="s">
        <v>115</v>
      </c>
      <c r="K110" s="184" t="s">
        <v>127</v>
      </c>
      <c r="L110" s="185"/>
      <c r="M110" s="95" t="s">
        <v>36</v>
      </c>
      <c r="N110" s="96" t="s">
        <v>52</v>
      </c>
      <c r="O110" s="96" t="s">
        <v>128</v>
      </c>
      <c r="P110" s="96" t="s">
        <v>129</v>
      </c>
      <c r="Q110" s="96" t="s">
        <v>130</v>
      </c>
      <c r="R110" s="96" t="s">
        <v>131</v>
      </c>
      <c r="S110" s="96" t="s">
        <v>132</v>
      </c>
      <c r="T110" s="97" t="s">
        <v>133</v>
      </c>
      <c r="U110" s="180"/>
      <c r="V110" s="180"/>
      <c r="W110" s="180"/>
      <c r="X110" s="180"/>
      <c r="Y110" s="180"/>
      <c r="Z110" s="180"/>
      <c r="AA110" s="180"/>
      <c r="AB110" s="180"/>
      <c r="AC110" s="180"/>
      <c r="AD110" s="180"/>
      <c r="AE110" s="180"/>
    </row>
    <row r="111" s="2" customFormat="1" ht="22.8" customHeight="1">
      <c r="A111" s="41"/>
      <c r="B111" s="42"/>
      <c r="C111" s="102" t="s">
        <v>134</v>
      </c>
      <c r="D111" s="43"/>
      <c r="E111" s="43"/>
      <c r="F111" s="43"/>
      <c r="G111" s="43"/>
      <c r="H111" s="43"/>
      <c r="I111" s="43"/>
      <c r="J111" s="186">
        <f>BK111</f>
        <v>0</v>
      </c>
      <c r="K111" s="43"/>
      <c r="L111" s="47"/>
      <c r="M111" s="98"/>
      <c r="N111" s="187"/>
      <c r="O111" s="99"/>
      <c r="P111" s="188">
        <f>P112+P475+P482+P486+P510+P513+P943+P950</f>
        <v>0</v>
      </c>
      <c r="Q111" s="99"/>
      <c r="R111" s="188">
        <f>R112+R475+R482+R486+R510+R513+R943+R950</f>
        <v>1102.6521093399999</v>
      </c>
      <c r="S111" s="99"/>
      <c r="T111" s="189">
        <f>T112+T475+T482+T486+T510+T513+T943+T950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19" t="s">
        <v>81</v>
      </c>
      <c r="AU111" s="19" t="s">
        <v>116</v>
      </c>
      <c r="BK111" s="190">
        <f>BK112+BK475+BK482+BK486+BK510+BK513+BK943+BK950</f>
        <v>0</v>
      </c>
    </row>
    <row r="112" s="12" customFormat="1" ht="25.92" customHeight="1">
      <c r="A112" s="12"/>
      <c r="B112" s="191"/>
      <c r="C112" s="192"/>
      <c r="D112" s="193" t="s">
        <v>81</v>
      </c>
      <c r="E112" s="194" t="s">
        <v>220</v>
      </c>
      <c r="F112" s="194" t="s">
        <v>221</v>
      </c>
      <c r="G112" s="192"/>
      <c r="H112" s="192"/>
      <c r="I112" s="195"/>
      <c r="J112" s="196">
        <f>BK112</f>
        <v>0</v>
      </c>
      <c r="K112" s="192"/>
      <c r="L112" s="197"/>
      <c r="M112" s="198"/>
      <c r="N112" s="199"/>
      <c r="O112" s="199"/>
      <c r="P112" s="200">
        <f>P113+P146+P201+P278+P352+P432+P448+P472</f>
        <v>0</v>
      </c>
      <c r="Q112" s="199"/>
      <c r="R112" s="200">
        <f>R113+R146+R201+R278+R352+R432+R448+R472</f>
        <v>1047.30121719</v>
      </c>
      <c r="S112" s="199"/>
      <c r="T112" s="201">
        <f>T113+T146+T201+T278+T352+T432+T448+T472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02" t="s">
        <v>23</v>
      </c>
      <c r="AT112" s="203" t="s">
        <v>81</v>
      </c>
      <c r="AU112" s="203" t="s">
        <v>82</v>
      </c>
      <c r="AY112" s="202" t="s">
        <v>137</v>
      </c>
      <c r="BK112" s="204">
        <f>BK113+BK146+BK201+BK278+BK352+BK432+BK448+BK472</f>
        <v>0</v>
      </c>
    </row>
    <row r="113" s="12" customFormat="1" ht="22.8" customHeight="1">
      <c r="A113" s="12"/>
      <c r="B113" s="191"/>
      <c r="C113" s="192"/>
      <c r="D113" s="193" t="s">
        <v>81</v>
      </c>
      <c r="E113" s="205" t="s">
        <v>23</v>
      </c>
      <c r="F113" s="205" t="s">
        <v>222</v>
      </c>
      <c r="G113" s="192"/>
      <c r="H113" s="192"/>
      <c r="I113" s="195"/>
      <c r="J113" s="206">
        <f>BK113</f>
        <v>0</v>
      </c>
      <c r="K113" s="192"/>
      <c r="L113" s="197"/>
      <c r="M113" s="198"/>
      <c r="N113" s="199"/>
      <c r="O113" s="199"/>
      <c r="P113" s="200">
        <f>SUM(P114:P145)</f>
        <v>0</v>
      </c>
      <c r="Q113" s="199"/>
      <c r="R113" s="200">
        <f>SUM(R114:R145)</f>
        <v>0</v>
      </c>
      <c r="S113" s="199"/>
      <c r="T113" s="201">
        <f>SUM(T114:T145)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202" t="s">
        <v>23</v>
      </c>
      <c r="AT113" s="203" t="s">
        <v>81</v>
      </c>
      <c r="AU113" s="203" t="s">
        <v>23</v>
      </c>
      <c r="AY113" s="202" t="s">
        <v>137</v>
      </c>
      <c r="BK113" s="204">
        <f>SUM(BK114:BK145)</f>
        <v>0</v>
      </c>
    </row>
    <row r="114" s="2" customFormat="1" ht="24.15" customHeight="1">
      <c r="A114" s="41"/>
      <c r="B114" s="42"/>
      <c r="C114" s="207" t="s">
        <v>23</v>
      </c>
      <c r="D114" s="207" t="s">
        <v>140</v>
      </c>
      <c r="E114" s="208" t="s">
        <v>223</v>
      </c>
      <c r="F114" s="209" t="s">
        <v>224</v>
      </c>
      <c r="G114" s="210" t="s">
        <v>225</v>
      </c>
      <c r="H114" s="211">
        <v>250</v>
      </c>
      <c r="I114" s="212"/>
      <c r="J114" s="213">
        <f>ROUND(I114*H114,2)</f>
        <v>0</v>
      </c>
      <c r="K114" s="209" t="s">
        <v>226</v>
      </c>
      <c r="L114" s="47"/>
      <c r="M114" s="214" t="s">
        <v>36</v>
      </c>
      <c r="N114" s="215" t="s">
        <v>53</v>
      </c>
      <c r="O114" s="87"/>
      <c r="P114" s="216">
        <f>O114*H114</f>
        <v>0</v>
      </c>
      <c r="Q114" s="216">
        <v>0</v>
      </c>
      <c r="R114" s="216">
        <f>Q114*H114</f>
        <v>0</v>
      </c>
      <c r="S114" s="216">
        <v>0</v>
      </c>
      <c r="T114" s="217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18" t="s">
        <v>150</v>
      </c>
      <c r="AT114" s="218" t="s">
        <v>140</v>
      </c>
      <c r="AU114" s="218" t="s">
        <v>91</v>
      </c>
      <c r="AY114" s="19" t="s">
        <v>137</v>
      </c>
      <c r="BE114" s="219">
        <f>IF(N114="základní",J114,0)</f>
        <v>0</v>
      </c>
      <c r="BF114" s="219">
        <f>IF(N114="snížená",J114,0)</f>
        <v>0</v>
      </c>
      <c r="BG114" s="219">
        <f>IF(N114="zákl. přenesená",J114,0)</f>
        <v>0</v>
      </c>
      <c r="BH114" s="219">
        <f>IF(N114="sníž. přenesená",J114,0)</f>
        <v>0</v>
      </c>
      <c r="BI114" s="219">
        <f>IF(N114="nulová",J114,0)</f>
        <v>0</v>
      </c>
      <c r="BJ114" s="19" t="s">
        <v>23</v>
      </c>
      <c r="BK114" s="219">
        <f>ROUND(I114*H114,2)</f>
        <v>0</v>
      </c>
      <c r="BL114" s="19" t="s">
        <v>150</v>
      </c>
      <c r="BM114" s="218" t="s">
        <v>227</v>
      </c>
    </row>
    <row r="115" s="2" customFormat="1">
      <c r="A115" s="41"/>
      <c r="B115" s="42"/>
      <c r="C115" s="43"/>
      <c r="D115" s="256" t="s">
        <v>228</v>
      </c>
      <c r="E115" s="43"/>
      <c r="F115" s="257" t="s">
        <v>229</v>
      </c>
      <c r="G115" s="43"/>
      <c r="H115" s="43"/>
      <c r="I115" s="258"/>
      <c r="J115" s="43"/>
      <c r="K115" s="43"/>
      <c r="L115" s="47"/>
      <c r="M115" s="259"/>
      <c r="N115" s="260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19" t="s">
        <v>228</v>
      </c>
      <c r="AU115" s="19" t="s">
        <v>91</v>
      </c>
    </row>
    <row r="116" s="13" customFormat="1">
      <c r="A116" s="13"/>
      <c r="B116" s="220"/>
      <c r="C116" s="221"/>
      <c r="D116" s="222" t="s">
        <v>147</v>
      </c>
      <c r="E116" s="223" t="s">
        <v>36</v>
      </c>
      <c r="F116" s="224" t="s">
        <v>230</v>
      </c>
      <c r="G116" s="221"/>
      <c r="H116" s="223" t="s">
        <v>36</v>
      </c>
      <c r="I116" s="225"/>
      <c r="J116" s="221"/>
      <c r="K116" s="221"/>
      <c r="L116" s="226"/>
      <c r="M116" s="227"/>
      <c r="N116" s="228"/>
      <c r="O116" s="228"/>
      <c r="P116" s="228"/>
      <c r="Q116" s="228"/>
      <c r="R116" s="228"/>
      <c r="S116" s="228"/>
      <c r="T116" s="229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0" t="s">
        <v>147</v>
      </c>
      <c r="AU116" s="230" t="s">
        <v>91</v>
      </c>
      <c r="AV116" s="13" t="s">
        <v>23</v>
      </c>
      <c r="AW116" s="13" t="s">
        <v>43</v>
      </c>
      <c r="AX116" s="13" t="s">
        <v>82</v>
      </c>
      <c r="AY116" s="230" t="s">
        <v>137</v>
      </c>
    </row>
    <row r="117" s="14" customFormat="1">
      <c r="A117" s="14"/>
      <c r="B117" s="231"/>
      <c r="C117" s="232"/>
      <c r="D117" s="222" t="s">
        <v>147</v>
      </c>
      <c r="E117" s="233" t="s">
        <v>36</v>
      </c>
      <c r="F117" s="234" t="s">
        <v>231</v>
      </c>
      <c r="G117" s="232"/>
      <c r="H117" s="235">
        <v>250</v>
      </c>
      <c r="I117" s="236"/>
      <c r="J117" s="232"/>
      <c r="K117" s="232"/>
      <c r="L117" s="237"/>
      <c r="M117" s="238"/>
      <c r="N117" s="239"/>
      <c r="O117" s="239"/>
      <c r="P117" s="239"/>
      <c r="Q117" s="239"/>
      <c r="R117" s="239"/>
      <c r="S117" s="239"/>
      <c r="T117" s="240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1" t="s">
        <v>147</v>
      </c>
      <c r="AU117" s="241" t="s">
        <v>91</v>
      </c>
      <c r="AV117" s="14" t="s">
        <v>91</v>
      </c>
      <c r="AW117" s="14" t="s">
        <v>43</v>
      </c>
      <c r="AX117" s="14" t="s">
        <v>23</v>
      </c>
      <c r="AY117" s="241" t="s">
        <v>137</v>
      </c>
    </row>
    <row r="118" s="2" customFormat="1" ht="49.05" customHeight="1">
      <c r="A118" s="41"/>
      <c r="B118" s="42"/>
      <c r="C118" s="207" t="s">
        <v>91</v>
      </c>
      <c r="D118" s="207" t="s">
        <v>140</v>
      </c>
      <c r="E118" s="208" t="s">
        <v>232</v>
      </c>
      <c r="F118" s="209" t="s">
        <v>233</v>
      </c>
      <c r="G118" s="210" t="s">
        <v>234</v>
      </c>
      <c r="H118" s="211">
        <v>226.88999999999999</v>
      </c>
      <c r="I118" s="212"/>
      <c r="J118" s="213">
        <f>ROUND(I118*H118,2)</f>
        <v>0</v>
      </c>
      <c r="K118" s="209" t="s">
        <v>226</v>
      </c>
      <c r="L118" s="47"/>
      <c r="M118" s="214" t="s">
        <v>36</v>
      </c>
      <c r="N118" s="215" t="s">
        <v>53</v>
      </c>
      <c r="O118" s="87"/>
      <c r="P118" s="216">
        <f>O118*H118</f>
        <v>0</v>
      </c>
      <c r="Q118" s="216">
        <v>0</v>
      </c>
      <c r="R118" s="216">
        <f>Q118*H118</f>
        <v>0</v>
      </c>
      <c r="S118" s="216">
        <v>0</v>
      </c>
      <c r="T118" s="217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18" t="s">
        <v>150</v>
      </c>
      <c r="AT118" s="218" t="s">
        <v>140</v>
      </c>
      <c r="AU118" s="218" t="s">
        <v>91</v>
      </c>
      <c r="AY118" s="19" t="s">
        <v>137</v>
      </c>
      <c r="BE118" s="219">
        <f>IF(N118="základní",J118,0)</f>
        <v>0</v>
      </c>
      <c r="BF118" s="219">
        <f>IF(N118="snížená",J118,0)</f>
        <v>0</v>
      </c>
      <c r="BG118" s="219">
        <f>IF(N118="zákl. přenesená",J118,0)</f>
        <v>0</v>
      </c>
      <c r="BH118" s="219">
        <f>IF(N118="sníž. přenesená",J118,0)</f>
        <v>0</v>
      </c>
      <c r="BI118" s="219">
        <f>IF(N118="nulová",J118,0)</f>
        <v>0</v>
      </c>
      <c r="BJ118" s="19" t="s">
        <v>23</v>
      </c>
      <c r="BK118" s="219">
        <f>ROUND(I118*H118,2)</f>
        <v>0</v>
      </c>
      <c r="BL118" s="19" t="s">
        <v>150</v>
      </c>
      <c r="BM118" s="218" t="s">
        <v>235</v>
      </c>
    </row>
    <row r="119" s="2" customFormat="1">
      <c r="A119" s="41"/>
      <c r="B119" s="42"/>
      <c r="C119" s="43"/>
      <c r="D119" s="256" t="s">
        <v>228</v>
      </c>
      <c r="E119" s="43"/>
      <c r="F119" s="257" t="s">
        <v>236</v>
      </c>
      <c r="G119" s="43"/>
      <c r="H119" s="43"/>
      <c r="I119" s="258"/>
      <c r="J119" s="43"/>
      <c r="K119" s="43"/>
      <c r="L119" s="47"/>
      <c r="M119" s="259"/>
      <c r="N119" s="260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19" t="s">
        <v>228</v>
      </c>
      <c r="AU119" s="19" t="s">
        <v>91</v>
      </c>
    </row>
    <row r="120" s="14" customFormat="1">
      <c r="A120" s="14"/>
      <c r="B120" s="231"/>
      <c r="C120" s="232"/>
      <c r="D120" s="222" t="s">
        <v>147</v>
      </c>
      <c r="E120" s="233" t="s">
        <v>36</v>
      </c>
      <c r="F120" s="234" t="s">
        <v>237</v>
      </c>
      <c r="G120" s="232"/>
      <c r="H120" s="235">
        <v>168.30000000000001</v>
      </c>
      <c r="I120" s="236"/>
      <c r="J120" s="232"/>
      <c r="K120" s="232"/>
      <c r="L120" s="237"/>
      <c r="M120" s="238"/>
      <c r="N120" s="239"/>
      <c r="O120" s="239"/>
      <c r="P120" s="239"/>
      <c r="Q120" s="239"/>
      <c r="R120" s="239"/>
      <c r="S120" s="239"/>
      <c r="T120" s="240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1" t="s">
        <v>147</v>
      </c>
      <c r="AU120" s="241" t="s">
        <v>91</v>
      </c>
      <c r="AV120" s="14" t="s">
        <v>91</v>
      </c>
      <c r="AW120" s="14" t="s">
        <v>43</v>
      </c>
      <c r="AX120" s="14" t="s">
        <v>82</v>
      </c>
      <c r="AY120" s="241" t="s">
        <v>137</v>
      </c>
    </row>
    <row r="121" s="14" customFormat="1">
      <c r="A121" s="14"/>
      <c r="B121" s="231"/>
      <c r="C121" s="232"/>
      <c r="D121" s="222" t="s">
        <v>147</v>
      </c>
      <c r="E121" s="233" t="s">
        <v>36</v>
      </c>
      <c r="F121" s="234" t="s">
        <v>238</v>
      </c>
      <c r="G121" s="232"/>
      <c r="H121" s="235">
        <v>58.590000000000003</v>
      </c>
      <c r="I121" s="236"/>
      <c r="J121" s="232"/>
      <c r="K121" s="232"/>
      <c r="L121" s="237"/>
      <c r="M121" s="238"/>
      <c r="N121" s="239"/>
      <c r="O121" s="239"/>
      <c r="P121" s="239"/>
      <c r="Q121" s="239"/>
      <c r="R121" s="239"/>
      <c r="S121" s="239"/>
      <c r="T121" s="240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1" t="s">
        <v>147</v>
      </c>
      <c r="AU121" s="241" t="s">
        <v>91</v>
      </c>
      <c r="AV121" s="14" t="s">
        <v>91</v>
      </c>
      <c r="AW121" s="14" t="s">
        <v>43</v>
      </c>
      <c r="AX121" s="14" t="s">
        <v>82</v>
      </c>
      <c r="AY121" s="241" t="s">
        <v>137</v>
      </c>
    </row>
    <row r="122" s="2" customFormat="1" ht="44.25" customHeight="1">
      <c r="A122" s="41"/>
      <c r="B122" s="42"/>
      <c r="C122" s="207" t="s">
        <v>159</v>
      </c>
      <c r="D122" s="207" t="s">
        <v>140</v>
      </c>
      <c r="E122" s="208" t="s">
        <v>239</v>
      </c>
      <c r="F122" s="209" t="s">
        <v>240</v>
      </c>
      <c r="G122" s="210" t="s">
        <v>234</v>
      </c>
      <c r="H122" s="211">
        <v>476.88999999999999</v>
      </c>
      <c r="I122" s="212"/>
      <c r="J122" s="213">
        <f>ROUND(I122*H122,2)</f>
        <v>0</v>
      </c>
      <c r="K122" s="209" t="s">
        <v>226</v>
      </c>
      <c r="L122" s="47"/>
      <c r="M122" s="214" t="s">
        <v>36</v>
      </c>
      <c r="N122" s="215" t="s">
        <v>53</v>
      </c>
      <c r="O122" s="87"/>
      <c r="P122" s="216">
        <f>O122*H122</f>
        <v>0</v>
      </c>
      <c r="Q122" s="216">
        <v>0</v>
      </c>
      <c r="R122" s="216">
        <f>Q122*H122</f>
        <v>0</v>
      </c>
      <c r="S122" s="216">
        <v>0</v>
      </c>
      <c r="T122" s="217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18" t="s">
        <v>150</v>
      </c>
      <c r="AT122" s="218" t="s">
        <v>140</v>
      </c>
      <c r="AU122" s="218" t="s">
        <v>91</v>
      </c>
      <c r="AY122" s="19" t="s">
        <v>137</v>
      </c>
      <c r="BE122" s="219">
        <f>IF(N122="základní",J122,0)</f>
        <v>0</v>
      </c>
      <c r="BF122" s="219">
        <f>IF(N122="snížená",J122,0)</f>
        <v>0</v>
      </c>
      <c r="BG122" s="219">
        <f>IF(N122="zákl. přenesená",J122,0)</f>
        <v>0</v>
      </c>
      <c r="BH122" s="219">
        <f>IF(N122="sníž. přenesená",J122,0)</f>
        <v>0</v>
      </c>
      <c r="BI122" s="219">
        <f>IF(N122="nulová",J122,0)</f>
        <v>0</v>
      </c>
      <c r="BJ122" s="19" t="s">
        <v>23</v>
      </c>
      <c r="BK122" s="219">
        <f>ROUND(I122*H122,2)</f>
        <v>0</v>
      </c>
      <c r="BL122" s="19" t="s">
        <v>150</v>
      </c>
      <c r="BM122" s="218" t="s">
        <v>241</v>
      </c>
    </row>
    <row r="123" s="2" customFormat="1">
      <c r="A123" s="41"/>
      <c r="B123" s="42"/>
      <c r="C123" s="43"/>
      <c r="D123" s="256" t="s">
        <v>228</v>
      </c>
      <c r="E123" s="43"/>
      <c r="F123" s="257" t="s">
        <v>242</v>
      </c>
      <c r="G123" s="43"/>
      <c r="H123" s="43"/>
      <c r="I123" s="258"/>
      <c r="J123" s="43"/>
      <c r="K123" s="43"/>
      <c r="L123" s="47"/>
      <c r="M123" s="259"/>
      <c r="N123" s="260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19" t="s">
        <v>228</v>
      </c>
      <c r="AU123" s="19" t="s">
        <v>91</v>
      </c>
    </row>
    <row r="124" s="13" customFormat="1">
      <c r="A124" s="13"/>
      <c r="B124" s="220"/>
      <c r="C124" s="221"/>
      <c r="D124" s="222" t="s">
        <v>147</v>
      </c>
      <c r="E124" s="223" t="s">
        <v>36</v>
      </c>
      <c r="F124" s="224" t="s">
        <v>243</v>
      </c>
      <c r="G124" s="221"/>
      <c r="H124" s="223" t="s">
        <v>36</v>
      </c>
      <c r="I124" s="225"/>
      <c r="J124" s="221"/>
      <c r="K124" s="221"/>
      <c r="L124" s="226"/>
      <c r="M124" s="227"/>
      <c r="N124" s="228"/>
      <c r="O124" s="228"/>
      <c r="P124" s="228"/>
      <c r="Q124" s="228"/>
      <c r="R124" s="228"/>
      <c r="S124" s="228"/>
      <c r="T124" s="229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0" t="s">
        <v>147</v>
      </c>
      <c r="AU124" s="230" t="s">
        <v>91</v>
      </c>
      <c r="AV124" s="13" t="s">
        <v>23</v>
      </c>
      <c r="AW124" s="13" t="s">
        <v>43</v>
      </c>
      <c r="AX124" s="13" t="s">
        <v>82</v>
      </c>
      <c r="AY124" s="230" t="s">
        <v>137</v>
      </c>
    </row>
    <row r="125" s="14" customFormat="1">
      <c r="A125" s="14"/>
      <c r="B125" s="231"/>
      <c r="C125" s="232"/>
      <c r="D125" s="222" t="s">
        <v>147</v>
      </c>
      <c r="E125" s="233" t="s">
        <v>36</v>
      </c>
      <c r="F125" s="234" t="s">
        <v>244</v>
      </c>
      <c r="G125" s="232"/>
      <c r="H125" s="235">
        <v>476.88999999999999</v>
      </c>
      <c r="I125" s="236"/>
      <c r="J125" s="232"/>
      <c r="K125" s="232"/>
      <c r="L125" s="237"/>
      <c r="M125" s="238"/>
      <c r="N125" s="239"/>
      <c r="O125" s="239"/>
      <c r="P125" s="239"/>
      <c r="Q125" s="239"/>
      <c r="R125" s="239"/>
      <c r="S125" s="239"/>
      <c r="T125" s="240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1" t="s">
        <v>147</v>
      </c>
      <c r="AU125" s="241" t="s">
        <v>91</v>
      </c>
      <c r="AV125" s="14" t="s">
        <v>91</v>
      </c>
      <c r="AW125" s="14" t="s">
        <v>43</v>
      </c>
      <c r="AX125" s="14" t="s">
        <v>23</v>
      </c>
      <c r="AY125" s="241" t="s">
        <v>137</v>
      </c>
    </row>
    <row r="126" s="2" customFormat="1" ht="44.25" customHeight="1">
      <c r="A126" s="41"/>
      <c r="B126" s="42"/>
      <c r="C126" s="207" t="s">
        <v>150</v>
      </c>
      <c r="D126" s="207" t="s">
        <v>140</v>
      </c>
      <c r="E126" s="208" t="s">
        <v>245</v>
      </c>
      <c r="F126" s="209" t="s">
        <v>246</v>
      </c>
      <c r="G126" s="210" t="s">
        <v>234</v>
      </c>
      <c r="H126" s="211">
        <v>151.25999999999999</v>
      </c>
      <c r="I126" s="212"/>
      <c r="J126" s="213">
        <f>ROUND(I126*H126,2)</f>
        <v>0</v>
      </c>
      <c r="K126" s="209" t="s">
        <v>226</v>
      </c>
      <c r="L126" s="47"/>
      <c r="M126" s="214" t="s">
        <v>36</v>
      </c>
      <c r="N126" s="215" t="s">
        <v>53</v>
      </c>
      <c r="O126" s="87"/>
      <c r="P126" s="216">
        <f>O126*H126</f>
        <v>0</v>
      </c>
      <c r="Q126" s="216">
        <v>0</v>
      </c>
      <c r="R126" s="216">
        <f>Q126*H126</f>
        <v>0</v>
      </c>
      <c r="S126" s="216">
        <v>0</v>
      </c>
      <c r="T126" s="217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18" t="s">
        <v>150</v>
      </c>
      <c r="AT126" s="218" t="s">
        <v>140</v>
      </c>
      <c r="AU126" s="218" t="s">
        <v>91</v>
      </c>
      <c r="AY126" s="19" t="s">
        <v>137</v>
      </c>
      <c r="BE126" s="219">
        <f>IF(N126="základní",J126,0)</f>
        <v>0</v>
      </c>
      <c r="BF126" s="219">
        <f>IF(N126="snížená",J126,0)</f>
        <v>0</v>
      </c>
      <c r="BG126" s="219">
        <f>IF(N126="zákl. přenesená",J126,0)</f>
        <v>0</v>
      </c>
      <c r="BH126" s="219">
        <f>IF(N126="sníž. přenesená",J126,0)</f>
        <v>0</v>
      </c>
      <c r="BI126" s="219">
        <f>IF(N126="nulová",J126,0)</f>
        <v>0</v>
      </c>
      <c r="BJ126" s="19" t="s">
        <v>23</v>
      </c>
      <c r="BK126" s="219">
        <f>ROUND(I126*H126,2)</f>
        <v>0</v>
      </c>
      <c r="BL126" s="19" t="s">
        <v>150</v>
      </c>
      <c r="BM126" s="218" t="s">
        <v>247</v>
      </c>
    </row>
    <row r="127" s="2" customFormat="1">
      <c r="A127" s="41"/>
      <c r="B127" s="42"/>
      <c r="C127" s="43"/>
      <c r="D127" s="256" t="s">
        <v>228</v>
      </c>
      <c r="E127" s="43"/>
      <c r="F127" s="257" t="s">
        <v>248</v>
      </c>
      <c r="G127" s="43"/>
      <c r="H127" s="43"/>
      <c r="I127" s="258"/>
      <c r="J127" s="43"/>
      <c r="K127" s="43"/>
      <c r="L127" s="47"/>
      <c r="M127" s="259"/>
      <c r="N127" s="260"/>
      <c r="O127" s="87"/>
      <c r="P127" s="87"/>
      <c r="Q127" s="87"/>
      <c r="R127" s="87"/>
      <c r="S127" s="87"/>
      <c r="T127" s="88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19" t="s">
        <v>228</v>
      </c>
      <c r="AU127" s="19" t="s">
        <v>91</v>
      </c>
    </row>
    <row r="128" s="13" customFormat="1">
      <c r="A128" s="13"/>
      <c r="B128" s="220"/>
      <c r="C128" s="221"/>
      <c r="D128" s="222" t="s">
        <v>147</v>
      </c>
      <c r="E128" s="223" t="s">
        <v>36</v>
      </c>
      <c r="F128" s="224" t="s">
        <v>249</v>
      </c>
      <c r="G128" s="221"/>
      <c r="H128" s="223" t="s">
        <v>36</v>
      </c>
      <c r="I128" s="225"/>
      <c r="J128" s="221"/>
      <c r="K128" s="221"/>
      <c r="L128" s="226"/>
      <c r="M128" s="227"/>
      <c r="N128" s="228"/>
      <c r="O128" s="228"/>
      <c r="P128" s="228"/>
      <c r="Q128" s="228"/>
      <c r="R128" s="228"/>
      <c r="S128" s="228"/>
      <c r="T128" s="229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0" t="s">
        <v>147</v>
      </c>
      <c r="AU128" s="230" t="s">
        <v>91</v>
      </c>
      <c r="AV128" s="13" t="s">
        <v>23</v>
      </c>
      <c r="AW128" s="13" t="s">
        <v>43</v>
      </c>
      <c r="AX128" s="13" t="s">
        <v>82</v>
      </c>
      <c r="AY128" s="230" t="s">
        <v>137</v>
      </c>
    </row>
    <row r="129" s="14" customFormat="1">
      <c r="A129" s="14"/>
      <c r="B129" s="231"/>
      <c r="C129" s="232"/>
      <c r="D129" s="222" t="s">
        <v>147</v>
      </c>
      <c r="E129" s="233" t="s">
        <v>36</v>
      </c>
      <c r="F129" s="234" t="s">
        <v>250</v>
      </c>
      <c r="G129" s="232"/>
      <c r="H129" s="235">
        <v>226.88999999999999</v>
      </c>
      <c r="I129" s="236"/>
      <c r="J129" s="232"/>
      <c r="K129" s="232"/>
      <c r="L129" s="237"/>
      <c r="M129" s="238"/>
      <c r="N129" s="239"/>
      <c r="O129" s="239"/>
      <c r="P129" s="239"/>
      <c r="Q129" s="239"/>
      <c r="R129" s="239"/>
      <c r="S129" s="239"/>
      <c r="T129" s="240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1" t="s">
        <v>147</v>
      </c>
      <c r="AU129" s="241" t="s">
        <v>91</v>
      </c>
      <c r="AV129" s="14" t="s">
        <v>91</v>
      </c>
      <c r="AW129" s="14" t="s">
        <v>43</v>
      </c>
      <c r="AX129" s="14" t="s">
        <v>82</v>
      </c>
      <c r="AY129" s="241" t="s">
        <v>137</v>
      </c>
    </row>
    <row r="130" s="14" customFormat="1">
      <c r="A130" s="14"/>
      <c r="B130" s="231"/>
      <c r="C130" s="232"/>
      <c r="D130" s="222" t="s">
        <v>147</v>
      </c>
      <c r="E130" s="233" t="s">
        <v>36</v>
      </c>
      <c r="F130" s="234" t="s">
        <v>251</v>
      </c>
      <c r="G130" s="232"/>
      <c r="H130" s="235">
        <v>-56.100000000000001</v>
      </c>
      <c r="I130" s="236"/>
      <c r="J130" s="232"/>
      <c r="K130" s="232"/>
      <c r="L130" s="237"/>
      <c r="M130" s="238"/>
      <c r="N130" s="239"/>
      <c r="O130" s="239"/>
      <c r="P130" s="239"/>
      <c r="Q130" s="239"/>
      <c r="R130" s="239"/>
      <c r="S130" s="239"/>
      <c r="T130" s="240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1" t="s">
        <v>147</v>
      </c>
      <c r="AU130" s="241" t="s">
        <v>91</v>
      </c>
      <c r="AV130" s="14" t="s">
        <v>91</v>
      </c>
      <c r="AW130" s="14" t="s">
        <v>43</v>
      </c>
      <c r="AX130" s="14" t="s">
        <v>82</v>
      </c>
      <c r="AY130" s="241" t="s">
        <v>137</v>
      </c>
    </row>
    <row r="131" s="14" customFormat="1">
      <c r="A131" s="14"/>
      <c r="B131" s="231"/>
      <c r="C131" s="232"/>
      <c r="D131" s="222" t="s">
        <v>147</v>
      </c>
      <c r="E131" s="233" t="s">
        <v>36</v>
      </c>
      <c r="F131" s="234" t="s">
        <v>252</v>
      </c>
      <c r="G131" s="232"/>
      <c r="H131" s="235">
        <v>-19.530000000000001</v>
      </c>
      <c r="I131" s="236"/>
      <c r="J131" s="232"/>
      <c r="K131" s="232"/>
      <c r="L131" s="237"/>
      <c r="M131" s="238"/>
      <c r="N131" s="239"/>
      <c r="O131" s="239"/>
      <c r="P131" s="239"/>
      <c r="Q131" s="239"/>
      <c r="R131" s="239"/>
      <c r="S131" s="239"/>
      <c r="T131" s="240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1" t="s">
        <v>147</v>
      </c>
      <c r="AU131" s="241" t="s">
        <v>91</v>
      </c>
      <c r="AV131" s="14" t="s">
        <v>91</v>
      </c>
      <c r="AW131" s="14" t="s">
        <v>43</v>
      </c>
      <c r="AX131" s="14" t="s">
        <v>82</v>
      </c>
      <c r="AY131" s="241" t="s">
        <v>137</v>
      </c>
    </row>
    <row r="132" s="2" customFormat="1" ht="44.25" customHeight="1">
      <c r="A132" s="41"/>
      <c r="B132" s="42"/>
      <c r="C132" s="207" t="s">
        <v>136</v>
      </c>
      <c r="D132" s="207" t="s">
        <v>140</v>
      </c>
      <c r="E132" s="208" t="s">
        <v>253</v>
      </c>
      <c r="F132" s="209" t="s">
        <v>254</v>
      </c>
      <c r="G132" s="210" t="s">
        <v>234</v>
      </c>
      <c r="H132" s="211">
        <v>476.88999999999999</v>
      </c>
      <c r="I132" s="212"/>
      <c r="J132" s="213">
        <f>ROUND(I132*H132,2)</f>
        <v>0</v>
      </c>
      <c r="K132" s="209" t="s">
        <v>226</v>
      </c>
      <c r="L132" s="47"/>
      <c r="M132" s="214" t="s">
        <v>36</v>
      </c>
      <c r="N132" s="215" t="s">
        <v>53</v>
      </c>
      <c r="O132" s="87"/>
      <c r="P132" s="216">
        <f>O132*H132</f>
        <v>0</v>
      </c>
      <c r="Q132" s="216">
        <v>0</v>
      </c>
      <c r="R132" s="216">
        <f>Q132*H132</f>
        <v>0</v>
      </c>
      <c r="S132" s="216">
        <v>0</v>
      </c>
      <c r="T132" s="217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18" t="s">
        <v>150</v>
      </c>
      <c r="AT132" s="218" t="s">
        <v>140</v>
      </c>
      <c r="AU132" s="218" t="s">
        <v>91</v>
      </c>
      <c r="AY132" s="19" t="s">
        <v>137</v>
      </c>
      <c r="BE132" s="219">
        <f>IF(N132="základní",J132,0)</f>
        <v>0</v>
      </c>
      <c r="BF132" s="219">
        <f>IF(N132="snížená",J132,0)</f>
        <v>0</v>
      </c>
      <c r="BG132" s="219">
        <f>IF(N132="zákl. přenesená",J132,0)</f>
        <v>0</v>
      </c>
      <c r="BH132" s="219">
        <f>IF(N132="sníž. přenesená",J132,0)</f>
        <v>0</v>
      </c>
      <c r="BI132" s="219">
        <f>IF(N132="nulová",J132,0)</f>
        <v>0</v>
      </c>
      <c r="BJ132" s="19" t="s">
        <v>23</v>
      </c>
      <c r="BK132" s="219">
        <f>ROUND(I132*H132,2)</f>
        <v>0</v>
      </c>
      <c r="BL132" s="19" t="s">
        <v>150</v>
      </c>
      <c r="BM132" s="218" t="s">
        <v>255</v>
      </c>
    </row>
    <row r="133" s="2" customFormat="1">
      <c r="A133" s="41"/>
      <c r="B133" s="42"/>
      <c r="C133" s="43"/>
      <c r="D133" s="256" t="s">
        <v>228</v>
      </c>
      <c r="E133" s="43"/>
      <c r="F133" s="257" t="s">
        <v>256</v>
      </c>
      <c r="G133" s="43"/>
      <c r="H133" s="43"/>
      <c r="I133" s="258"/>
      <c r="J133" s="43"/>
      <c r="K133" s="43"/>
      <c r="L133" s="47"/>
      <c r="M133" s="259"/>
      <c r="N133" s="260"/>
      <c r="O133" s="87"/>
      <c r="P133" s="87"/>
      <c r="Q133" s="87"/>
      <c r="R133" s="87"/>
      <c r="S133" s="87"/>
      <c r="T133" s="88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T133" s="19" t="s">
        <v>228</v>
      </c>
      <c r="AU133" s="19" t="s">
        <v>91</v>
      </c>
    </row>
    <row r="134" s="13" customFormat="1">
      <c r="A134" s="13"/>
      <c r="B134" s="220"/>
      <c r="C134" s="221"/>
      <c r="D134" s="222" t="s">
        <v>147</v>
      </c>
      <c r="E134" s="223" t="s">
        <v>36</v>
      </c>
      <c r="F134" s="224" t="s">
        <v>257</v>
      </c>
      <c r="G134" s="221"/>
      <c r="H134" s="223" t="s">
        <v>36</v>
      </c>
      <c r="I134" s="225"/>
      <c r="J134" s="221"/>
      <c r="K134" s="221"/>
      <c r="L134" s="226"/>
      <c r="M134" s="227"/>
      <c r="N134" s="228"/>
      <c r="O134" s="228"/>
      <c r="P134" s="228"/>
      <c r="Q134" s="228"/>
      <c r="R134" s="228"/>
      <c r="S134" s="228"/>
      <c r="T134" s="229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0" t="s">
        <v>147</v>
      </c>
      <c r="AU134" s="230" t="s">
        <v>91</v>
      </c>
      <c r="AV134" s="13" t="s">
        <v>23</v>
      </c>
      <c r="AW134" s="13" t="s">
        <v>43</v>
      </c>
      <c r="AX134" s="13" t="s">
        <v>82</v>
      </c>
      <c r="AY134" s="230" t="s">
        <v>137</v>
      </c>
    </row>
    <row r="135" s="14" customFormat="1">
      <c r="A135" s="14"/>
      <c r="B135" s="231"/>
      <c r="C135" s="232"/>
      <c r="D135" s="222" t="s">
        <v>147</v>
      </c>
      <c r="E135" s="233" t="s">
        <v>36</v>
      </c>
      <c r="F135" s="234" t="s">
        <v>258</v>
      </c>
      <c r="G135" s="232"/>
      <c r="H135" s="235">
        <v>476.88999999999999</v>
      </c>
      <c r="I135" s="236"/>
      <c r="J135" s="232"/>
      <c r="K135" s="232"/>
      <c r="L135" s="237"/>
      <c r="M135" s="238"/>
      <c r="N135" s="239"/>
      <c r="O135" s="239"/>
      <c r="P135" s="239"/>
      <c r="Q135" s="239"/>
      <c r="R135" s="239"/>
      <c r="S135" s="239"/>
      <c r="T135" s="240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1" t="s">
        <v>147</v>
      </c>
      <c r="AU135" s="241" t="s">
        <v>91</v>
      </c>
      <c r="AV135" s="14" t="s">
        <v>91</v>
      </c>
      <c r="AW135" s="14" t="s">
        <v>43</v>
      </c>
      <c r="AX135" s="14" t="s">
        <v>23</v>
      </c>
      <c r="AY135" s="241" t="s">
        <v>137</v>
      </c>
    </row>
    <row r="136" s="2" customFormat="1" ht="62.7" customHeight="1">
      <c r="A136" s="41"/>
      <c r="B136" s="42"/>
      <c r="C136" s="207" t="s">
        <v>171</v>
      </c>
      <c r="D136" s="207" t="s">
        <v>140</v>
      </c>
      <c r="E136" s="208" t="s">
        <v>259</v>
      </c>
      <c r="F136" s="209" t="s">
        <v>260</v>
      </c>
      <c r="G136" s="210" t="s">
        <v>234</v>
      </c>
      <c r="H136" s="211">
        <v>628.14999999999998</v>
      </c>
      <c r="I136" s="212"/>
      <c r="J136" s="213">
        <f>ROUND(I136*H136,2)</f>
        <v>0</v>
      </c>
      <c r="K136" s="209" t="s">
        <v>226</v>
      </c>
      <c r="L136" s="47"/>
      <c r="M136" s="214" t="s">
        <v>36</v>
      </c>
      <c r="N136" s="215" t="s">
        <v>53</v>
      </c>
      <c r="O136" s="87"/>
      <c r="P136" s="216">
        <f>O136*H136</f>
        <v>0</v>
      </c>
      <c r="Q136" s="216">
        <v>0</v>
      </c>
      <c r="R136" s="216">
        <f>Q136*H136</f>
        <v>0</v>
      </c>
      <c r="S136" s="216">
        <v>0</v>
      </c>
      <c r="T136" s="217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18" t="s">
        <v>150</v>
      </c>
      <c r="AT136" s="218" t="s">
        <v>140</v>
      </c>
      <c r="AU136" s="218" t="s">
        <v>91</v>
      </c>
      <c r="AY136" s="19" t="s">
        <v>137</v>
      </c>
      <c r="BE136" s="219">
        <f>IF(N136="základní",J136,0)</f>
        <v>0</v>
      </c>
      <c r="BF136" s="219">
        <f>IF(N136="snížená",J136,0)</f>
        <v>0</v>
      </c>
      <c r="BG136" s="219">
        <f>IF(N136="zákl. přenesená",J136,0)</f>
        <v>0</v>
      </c>
      <c r="BH136" s="219">
        <f>IF(N136="sníž. přenesená",J136,0)</f>
        <v>0</v>
      </c>
      <c r="BI136" s="219">
        <f>IF(N136="nulová",J136,0)</f>
        <v>0</v>
      </c>
      <c r="BJ136" s="19" t="s">
        <v>23</v>
      </c>
      <c r="BK136" s="219">
        <f>ROUND(I136*H136,2)</f>
        <v>0</v>
      </c>
      <c r="BL136" s="19" t="s">
        <v>150</v>
      </c>
      <c r="BM136" s="218" t="s">
        <v>261</v>
      </c>
    </row>
    <row r="137" s="2" customFormat="1">
      <c r="A137" s="41"/>
      <c r="B137" s="42"/>
      <c r="C137" s="43"/>
      <c r="D137" s="256" t="s">
        <v>228</v>
      </c>
      <c r="E137" s="43"/>
      <c r="F137" s="257" t="s">
        <v>262</v>
      </c>
      <c r="G137" s="43"/>
      <c r="H137" s="43"/>
      <c r="I137" s="258"/>
      <c r="J137" s="43"/>
      <c r="K137" s="43"/>
      <c r="L137" s="47"/>
      <c r="M137" s="259"/>
      <c r="N137" s="260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19" t="s">
        <v>228</v>
      </c>
      <c r="AU137" s="19" t="s">
        <v>91</v>
      </c>
    </row>
    <row r="138" s="14" customFormat="1">
      <c r="A138" s="14"/>
      <c r="B138" s="231"/>
      <c r="C138" s="232"/>
      <c r="D138" s="222" t="s">
        <v>147</v>
      </c>
      <c r="E138" s="233" t="s">
        <v>36</v>
      </c>
      <c r="F138" s="234" t="s">
        <v>263</v>
      </c>
      <c r="G138" s="232"/>
      <c r="H138" s="235">
        <v>628.14999999999998</v>
      </c>
      <c r="I138" s="236"/>
      <c r="J138" s="232"/>
      <c r="K138" s="232"/>
      <c r="L138" s="237"/>
      <c r="M138" s="238"/>
      <c r="N138" s="239"/>
      <c r="O138" s="239"/>
      <c r="P138" s="239"/>
      <c r="Q138" s="239"/>
      <c r="R138" s="239"/>
      <c r="S138" s="239"/>
      <c r="T138" s="240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1" t="s">
        <v>147</v>
      </c>
      <c r="AU138" s="241" t="s">
        <v>91</v>
      </c>
      <c r="AV138" s="14" t="s">
        <v>91</v>
      </c>
      <c r="AW138" s="14" t="s">
        <v>43</v>
      </c>
      <c r="AX138" s="14" t="s">
        <v>23</v>
      </c>
      <c r="AY138" s="241" t="s">
        <v>137</v>
      </c>
    </row>
    <row r="139" s="2" customFormat="1" ht="44.25" customHeight="1">
      <c r="A139" s="41"/>
      <c r="B139" s="42"/>
      <c r="C139" s="207" t="s">
        <v>177</v>
      </c>
      <c r="D139" s="207" t="s">
        <v>140</v>
      </c>
      <c r="E139" s="208" t="s">
        <v>264</v>
      </c>
      <c r="F139" s="209" t="s">
        <v>265</v>
      </c>
      <c r="G139" s="210" t="s">
        <v>266</v>
      </c>
      <c r="H139" s="211">
        <v>521.00800000000004</v>
      </c>
      <c r="I139" s="212"/>
      <c r="J139" s="213">
        <f>ROUND(I139*H139,2)</f>
        <v>0</v>
      </c>
      <c r="K139" s="209" t="s">
        <v>226</v>
      </c>
      <c r="L139" s="47"/>
      <c r="M139" s="214" t="s">
        <v>36</v>
      </c>
      <c r="N139" s="215" t="s">
        <v>53</v>
      </c>
      <c r="O139" s="87"/>
      <c r="P139" s="216">
        <f>O139*H139</f>
        <v>0</v>
      </c>
      <c r="Q139" s="216">
        <v>0</v>
      </c>
      <c r="R139" s="216">
        <f>Q139*H139</f>
        <v>0</v>
      </c>
      <c r="S139" s="216">
        <v>0</v>
      </c>
      <c r="T139" s="217">
        <f>S139*H139</f>
        <v>0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18" t="s">
        <v>150</v>
      </c>
      <c r="AT139" s="218" t="s">
        <v>140</v>
      </c>
      <c r="AU139" s="218" t="s">
        <v>91</v>
      </c>
      <c r="AY139" s="19" t="s">
        <v>137</v>
      </c>
      <c r="BE139" s="219">
        <f>IF(N139="základní",J139,0)</f>
        <v>0</v>
      </c>
      <c r="BF139" s="219">
        <f>IF(N139="snížená",J139,0)</f>
        <v>0</v>
      </c>
      <c r="BG139" s="219">
        <f>IF(N139="zákl. přenesená",J139,0)</f>
        <v>0</v>
      </c>
      <c r="BH139" s="219">
        <f>IF(N139="sníž. přenesená",J139,0)</f>
        <v>0</v>
      </c>
      <c r="BI139" s="219">
        <f>IF(N139="nulová",J139,0)</f>
        <v>0</v>
      </c>
      <c r="BJ139" s="19" t="s">
        <v>23</v>
      </c>
      <c r="BK139" s="219">
        <f>ROUND(I139*H139,2)</f>
        <v>0</v>
      </c>
      <c r="BL139" s="19" t="s">
        <v>150</v>
      </c>
      <c r="BM139" s="218" t="s">
        <v>267</v>
      </c>
    </row>
    <row r="140" s="2" customFormat="1">
      <c r="A140" s="41"/>
      <c r="B140" s="42"/>
      <c r="C140" s="43"/>
      <c r="D140" s="256" t="s">
        <v>228</v>
      </c>
      <c r="E140" s="43"/>
      <c r="F140" s="257" t="s">
        <v>268</v>
      </c>
      <c r="G140" s="43"/>
      <c r="H140" s="43"/>
      <c r="I140" s="258"/>
      <c r="J140" s="43"/>
      <c r="K140" s="43"/>
      <c r="L140" s="47"/>
      <c r="M140" s="259"/>
      <c r="N140" s="260"/>
      <c r="O140" s="87"/>
      <c r="P140" s="87"/>
      <c r="Q140" s="87"/>
      <c r="R140" s="87"/>
      <c r="S140" s="87"/>
      <c r="T140" s="88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T140" s="19" t="s">
        <v>228</v>
      </c>
      <c r="AU140" s="19" t="s">
        <v>91</v>
      </c>
    </row>
    <row r="141" s="14" customFormat="1">
      <c r="A141" s="14"/>
      <c r="B141" s="231"/>
      <c r="C141" s="232"/>
      <c r="D141" s="222" t="s">
        <v>147</v>
      </c>
      <c r="E141" s="233" t="s">
        <v>36</v>
      </c>
      <c r="F141" s="234" t="s">
        <v>269</v>
      </c>
      <c r="G141" s="232"/>
      <c r="H141" s="235">
        <v>521.00800000000004</v>
      </c>
      <c r="I141" s="236"/>
      <c r="J141" s="232"/>
      <c r="K141" s="232"/>
      <c r="L141" s="237"/>
      <c r="M141" s="238"/>
      <c r="N141" s="239"/>
      <c r="O141" s="239"/>
      <c r="P141" s="239"/>
      <c r="Q141" s="239"/>
      <c r="R141" s="239"/>
      <c r="S141" s="239"/>
      <c r="T141" s="240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1" t="s">
        <v>147</v>
      </c>
      <c r="AU141" s="241" t="s">
        <v>91</v>
      </c>
      <c r="AV141" s="14" t="s">
        <v>91</v>
      </c>
      <c r="AW141" s="14" t="s">
        <v>43</v>
      </c>
      <c r="AX141" s="14" t="s">
        <v>23</v>
      </c>
      <c r="AY141" s="241" t="s">
        <v>137</v>
      </c>
    </row>
    <row r="142" s="2" customFormat="1" ht="24.15" customHeight="1">
      <c r="A142" s="41"/>
      <c r="B142" s="42"/>
      <c r="C142" s="207" t="s">
        <v>182</v>
      </c>
      <c r="D142" s="207" t="s">
        <v>140</v>
      </c>
      <c r="E142" s="208" t="s">
        <v>270</v>
      </c>
      <c r="F142" s="209" t="s">
        <v>271</v>
      </c>
      <c r="G142" s="210" t="s">
        <v>225</v>
      </c>
      <c r="H142" s="211">
        <v>250</v>
      </c>
      <c r="I142" s="212"/>
      <c r="J142" s="213">
        <f>ROUND(I142*H142,2)</f>
        <v>0</v>
      </c>
      <c r="K142" s="209" t="s">
        <v>226</v>
      </c>
      <c r="L142" s="47"/>
      <c r="M142" s="214" t="s">
        <v>36</v>
      </c>
      <c r="N142" s="215" t="s">
        <v>53</v>
      </c>
      <c r="O142" s="87"/>
      <c r="P142" s="216">
        <f>O142*H142</f>
        <v>0</v>
      </c>
      <c r="Q142" s="216">
        <v>0</v>
      </c>
      <c r="R142" s="216">
        <f>Q142*H142</f>
        <v>0</v>
      </c>
      <c r="S142" s="216">
        <v>0</v>
      </c>
      <c r="T142" s="217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18" t="s">
        <v>150</v>
      </c>
      <c r="AT142" s="218" t="s">
        <v>140</v>
      </c>
      <c r="AU142" s="218" t="s">
        <v>91</v>
      </c>
      <c r="AY142" s="19" t="s">
        <v>137</v>
      </c>
      <c r="BE142" s="219">
        <f>IF(N142="základní",J142,0)</f>
        <v>0</v>
      </c>
      <c r="BF142" s="219">
        <f>IF(N142="snížená",J142,0)</f>
        <v>0</v>
      </c>
      <c r="BG142" s="219">
        <f>IF(N142="zákl. přenesená",J142,0)</f>
        <v>0</v>
      </c>
      <c r="BH142" s="219">
        <f>IF(N142="sníž. přenesená",J142,0)</f>
        <v>0</v>
      </c>
      <c r="BI142" s="219">
        <f>IF(N142="nulová",J142,0)</f>
        <v>0</v>
      </c>
      <c r="BJ142" s="19" t="s">
        <v>23</v>
      </c>
      <c r="BK142" s="219">
        <f>ROUND(I142*H142,2)</f>
        <v>0</v>
      </c>
      <c r="BL142" s="19" t="s">
        <v>150</v>
      </c>
      <c r="BM142" s="218" t="s">
        <v>272</v>
      </c>
    </row>
    <row r="143" s="2" customFormat="1">
      <c r="A143" s="41"/>
      <c r="B143" s="42"/>
      <c r="C143" s="43"/>
      <c r="D143" s="256" t="s">
        <v>228</v>
      </c>
      <c r="E143" s="43"/>
      <c r="F143" s="257" t="s">
        <v>273</v>
      </c>
      <c r="G143" s="43"/>
      <c r="H143" s="43"/>
      <c r="I143" s="258"/>
      <c r="J143" s="43"/>
      <c r="K143" s="43"/>
      <c r="L143" s="47"/>
      <c r="M143" s="259"/>
      <c r="N143" s="260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19" t="s">
        <v>228</v>
      </c>
      <c r="AU143" s="19" t="s">
        <v>91</v>
      </c>
    </row>
    <row r="144" s="13" customFormat="1">
      <c r="A144" s="13"/>
      <c r="B144" s="220"/>
      <c r="C144" s="221"/>
      <c r="D144" s="222" t="s">
        <v>147</v>
      </c>
      <c r="E144" s="223" t="s">
        <v>36</v>
      </c>
      <c r="F144" s="224" t="s">
        <v>274</v>
      </c>
      <c r="G144" s="221"/>
      <c r="H144" s="223" t="s">
        <v>36</v>
      </c>
      <c r="I144" s="225"/>
      <c r="J144" s="221"/>
      <c r="K144" s="221"/>
      <c r="L144" s="226"/>
      <c r="M144" s="227"/>
      <c r="N144" s="228"/>
      <c r="O144" s="228"/>
      <c r="P144" s="228"/>
      <c r="Q144" s="228"/>
      <c r="R144" s="228"/>
      <c r="S144" s="228"/>
      <c r="T144" s="22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0" t="s">
        <v>147</v>
      </c>
      <c r="AU144" s="230" t="s">
        <v>91</v>
      </c>
      <c r="AV144" s="13" t="s">
        <v>23</v>
      </c>
      <c r="AW144" s="13" t="s">
        <v>43</v>
      </c>
      <c r="AX144" s="13" t="s">
        <v>82</v>
      </c>
      <c r="AY144" s="230" t="s">
        <v>137</v>
      </c>
    </row>
    <row r="145" s="14" customFormat="1">
      <c r="A145" s="14"/>
      <c r="B145" s="231"/>
      <c r="C145" s="232"/>
      <c r="D145" s="222" t="s">
        <v>147</v>
      </c>
      <c r="E145" s="233" t="s">
        <v>36</v>
      </c>
      <c r="F145" s="234" t="s">
        <v>275</v>
      </c>
      <c r="G145" s="232"/>
      <c r="H145" s="235">
        <v>250</v>
      </c>
      <c r="I145" s="236"/>
      <c r="J145" s="232"/>
      <c r="K145" s="232"/>
      <c r="L145" s="237"/>
      <c r="M145" s="238"/>
      <c r="N145" s="239"/>
      <c r="O145" s="239"/>
      <c r="P145" s="239"/>
      <c r="Q145" s="239"/>
      <c r="R145" s="239"/>
      <c r="S145" s="239"/>
      <c r="T145" s="240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1" t="s">
        <v>147</v>
      </c>
      <c r="AU145" s="241" t="s">
        <v>91</v>
      </c>
      <c r="AV145" s="14" t="s">
        <v>91</v>
      </c>
      <c r="AW145" s="14" t="s">
        <v>43</v>
      </c>
      <c r="AX145" s="14" t="s">
        <v>23</v>
      </c>
      <c r="AY145" s="241" t="s">
        <v>137</v>
      </c>
    </row>
    <row r="146" s="12" customFormat="1" ht="22.8" customHeight="1">
      <c r="A146" s="12"/>
      <c r="B146" s="191"/>
      <c r="C146" s="192"/>
      <c r="D146" s="193" t="s">
        <v>81</v>
      </c>
      <c r="E146" s="205" t="s">
        <v>91</v>
      </c>
      <c r="F146" s="205" t="s">
        <v>276</v>
      </c>
      <c r="G146" s="192"/>
      <c r="H146" s="192"/>
      <c r="I146" s="195"/>
      <c r="J146" s="206">
        <f>BK146</f>
        <v>0</v>
      </c>
      <c r="K146" s="192"/>
      <c r="L146" s="197"/>
      <c r="M146" s="198"/>
      <c r="N146" s="199"/>
      <c r="O146" s="199"/>
      <c r="P146" s="200">
        <f>SUM(P147:P200)</f>
        <v>0</v>
      </c>
      <c r="Q146" s="199"/>
      <c r="R146" s="200">
        <f>SUM(R147:R200)</f>
        <v>344.63540566</v>
      </c>
      <c r="S146" s="199"/>
      <c r="T146" s="201">
        <f>SUM(T147:T200)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02" t="s">
        <v>23</v>
      </c>
      <c r="AT146" s="203" t="s">
        <v>81</v>
      </c>
      <c r="AU146" s="203" t="s">
        <v>23</v>
      </c>
      <c r="AY146" s="202" t="s">
        <v>137</v>
      </c>
      <c r="BK146" s="204">
        <f>SUM(BK147:BK200)</f>
        <v>0</v>
      </c>
    </row>
    <row r="147" s="2" customFormat="1" ht="66.75" customHeight="1">
      <c r="A147" s="41"/>
      <c r="B147" s="42"/>
      <c r="C147" s="207" t="s">
        <v>277</v>
      </c>
      <c r="D147" s="207" t="s">
        <v>140</v>
      </c>
      <c r="E147" s="208" t="s">
        <v>278</v>
      </c>
      <c r="F147" s="209" t="s">
        <v>279</v>
      </c>
      <c r="G147" s="210" t="s">
        <v>280</v>
      </c>
      <c r="H147" s="211">
        <v>132</v>
      </c>
      <c r="I147" s="212"/>
      <c r="J147" s="213">
        <f>ROUND(I147*H147,2)</f>
        <v>0</v>
      </c>
      <c r="K147" s="209" t="s">
        <v>281</v>
      </c>
      <c r="L147" s="47"/>
      <c r="M147" s="214" t="s">
        <v>36</v>
      </c>
      <c r="N147" s="215" t="s">
        <v>53</v>
      </c>
      <c r="O147" s="87"/>
      <c r="P147" s="216">
        <f>O147*H147</f>
        <v>0</v>
      </c>
      <c r="Q147" s="216">
        <v>0.20449000000000001</v>
      </c>
      <c r="R147" s="216">
        <f>Q147*H147</f>
        <v>26.99268</v>
      </c>
      <c r="S147" s="216">
        <v>0</v>
      </c>
      <c r="T147" s="217">
        <f>S147*H147</f>
        <v>0</v>
      </c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R147" s="218" t="s">
        <v>150</v>
      </c>
      <c r="AT147" s="218" t="s">
        <v>140</v>
      </c>
      <c r="AU147" s="218" t="s">
        <v>91</v>
      </c>
      <c r="AY147" s="19" t="s">
        <v>137</v>
      </c>
      <c r="BE147" s="219">
        <f>IF(N147="základní",J147,0)</f>
        <v>0</v>
      </c>
      <c r="BF147" s="219">
        <f>IF(N147="snížená",J147,0)</f>
        <v>0</v>
      </c>
      <c r="BG147" s="219">
        <f>IF(N147="zákl. přenesená",J147,0)</f>
        <v>0</v>
      </c>
      <c r="BH147" s="219">
        <f>IF(N147="sníž. přenesená",J147,0)</f>
        <v>0</v>
      </c>
      <c r="BI147" s="219">
        <f>IF(N147="nulová",J147,0)</f>
        <v>0</v>
      </c>
      <c r="BJ147" s="19" t="s">
        <v>23</v>
      </c>
      <c r="BK147" s="219">
        <f>ROUND(I147*H147,2)</f>
        <v>0</v>
      </c>
      <c r="BL147" s="19" t="s">
        <v>150</v>
      </c>
      <c r="BM147" s="218" t="s">
        <v>282</v>
      </c>
    </row>
    <row r="148" s="14" customFormat="1">
      <c r="A148" s="14"/>
      <c r="B148" s="231"/>
      <c r="C148" s="232"/>
      <c r="D148" s="222" t="s">
        <v>147</v>
      </c>
      <c r="E148" s="233" t="s">
        <v>36</v>
      </c>
      <c r="F148" s="234" t="s">
        <v>283</v>
      </c>
      <c r="G148" s="232"/>
      <c r="H148" s="235">
        <v>72</v>
      </c>
      <c r="I148" s="236"/>
      <c r="J148" s="232"/>
      <c r="K148" s="232"/>
      <c r="L148" s="237"/>
      <c r="M148" s="238"/>
      <c r="N148" s="239"/>
      <c r="O148" s="239"/>
      <c r="P148" s="239"/>
      <c r="Q148" s="239"/>
      <c r="R148" s="239"/>
      <c r="S148" s="239"/>
      <c r="T148" s="240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1" t="s">
        <v>147</v>
      </c>
      <c r="AU148" s="241" t="s">
        <v>91</v>
      </c>
      <c r="AV148" s="14" t="s">
        <v>91</v>
      </c>
      <c r="AW148" s="14" t="s">
        <v>43</v>
      </c>
      <c r="AX148" s="14" t="s">
        <v>82</v>
      </c>
      <c r="AY148" s="241" t="s">
        <v>137</v>
      </c>
    </row>
    <row r="149" s="14" customFormat="1">
      <c r="A149" s="14"/>
      <c r="B149" s="231"/>
      <c r="C149" s="232"/>
      <c r="D149" s="222" t="s">
        <v>147</v>
      </c>
      <c r="E149" s="233" t="s">
        <v>36</v>
      </c>
      <c r="F149" s="234" t="s">
        <v>284</v>
      </c>
      <c r="G149" s="232"/>
      <c r="H149" s="235">
        <v>60</v>
      </c>
      <c r="I149" s="236"/>
      <c r="J149" s="232"/>
      <c r="K149" s="232"/>
      <c r="L149" s="237"/>
      <c r="M149" s="238"/>
      <c r="N149" s="239"/>
      <c r="O149" s="239"/>
      <c r="P149" s="239"/>
      <c r="Q149" s="239"/>
      <c r="R149" s="239"/>
      <c r="S149" s="239"/>
      <c r="T149" s="240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1" t="s">
        <v>147</v>
      </c>
      <c r="AU149" s="241" t="s">
        <v>91</v>
      </c>
      <c r="AV149" s="14" t="s">
        <v>91</v>
      </c>
      <c r="AW149" s="14" t="s">
        <v>43</v>
      </c>
      <c r="AX149" s="14" t="s">
        <v>82</v>
      </c>
      <c r="AY149" s="241" t="s">
        <v>137</v>
      </c>
    </row>
    <row r="150" s="2" customFormat="1" ht="37.8" customHeight="1">
      <c r="A150" s="41"/>
      <c r="B150" s="42"/>
      <c r="C150" s="261" t="s">
        <v>28</v>
      </c>
      <c r="D150" s="261" t="s">
        <v>285</v>
      </c>
      <c r="E150" s="262" t="s">
        <v>286</v>
      </c>
      <c r="F150" s="263" t="s">
        <v>287</v>
      </c>
      <c r="G150" s="264" t="s">
        <v>280</v>
      </c>
      <c r="H150" s="265">
        <v>158.40000000000001</v>
      </c>
      <c r="I150" s="266"/>
      <c r="J150" s="267">
        <f>ROUND(I150*H150,2)</f>
        <v>0</v>
      </c>
      <c r="K150" s="263" t="s">
        <v>281</v>
      </c>
      <c r="L150" s="268"/>
      <c r="M150" s="269" t="s">
        <v>36</v>
      </c>
      <c r="N150" s="270" t="s">
        <v>53</v>
      </c>
      <c r="O150" s="87"/>
      <c r="P150" s="216">
        <f>O150*H150</f>
        <v>0</v>
      </c>
      <c r="Q150" s="216">
        <v>0.00048000000000000001</v>
      </c>
      <c r="R150" s="216">
        <f>Q150*H150</f>
        <v>0.076032000000000002</v>
      </c>
      <c r="S150" s="216">
        <v>0</v>
      </c>
      <c r="T150" s="217">
        <f>S150*H150</f>
        <v>0</v>
      </c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R150" s="218" t="s">
        <v>182</v>
      </c>
      <c r="AT150" s="218" t="s">
        <v>285</v>
      </c>
      <c r="AU150" s="218" t="s">
        <v>91</v>
      </c>
      <c r="AY150" s="19" t="s">
        <v>137</v>
      </c>
      <c r="BE150" s="219">
        <f>IF(N150="základní",J150,0)</f>
        <v>0</v>
      </c>
      <c r="BF150" s="219">
        <f>IF(N150="snížená",J150,0)</f>
        <v>0</v>
      </c>
      <c r="BG150" s="219">
        <f>IF(N150="zákl. přenesená",J150,0)</f>
        <v>0</v>
      </c>
      <c r="BH150" s="219">
        <f>IF(N150="sníž. přenesená",J150,0)</f>
        <v>0</v>
      </c>
      <c r="BI150" s="219">
        <f>IF(N150="nulová",J150,0)</f>
        <v>0</v>
      </c>
      <c r="BJ150" s="19" t="s">
        <v>23</v>
      </c>
      <c r="BK150" s="219">
        <f>ROUND(I150*H150,2)</f>
        <v>0</v>
      </c>
      <c r="BL150" s="19" t="s">
        <v>150</v>
      </c>
      <c r="BM150" s="218" t="s">
        <v>288</v>
      </c>
    </row>
    <row r="151" s="14" customFormat="1">
      <c r="A151" s="14"/>
      <c r="B151" s="231"/>
      <c r="C151" s="232"/>
      <c r="D151" s="222" t="s">
        <v>147</v>
      </c>
      <c r="E151" s="233" t="s">
        <v>36</v>
      </c>
      <c r="F151" s="234" t="s">
        <v>289</v>
      </c>
      <c r="G151" s="232"/>
      <c r="H151" s="235">
        <v>158.40000000000001</v>
      </c>
      <c r="I151" s="236"/>
      <c r="J151" s="232"/>
      <c r="K151" s="232"/>
      <c r="L151" s="237"/>
      <c r="M151" s="238"/>
      <c r="N151" s="239"/>
      <c r="O151" s="239"/>
      <c r="P151" s="239"/>
      <c r="Q151" s="239"/>
      <c r="R151" s="239"/>
      <c r="S151" s="239"/>
      <c r="T151" s="240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1" t="s">
        <v>147</v>
      </c>
      <c r="AU151" s="241" t="s">
        <v>91</v>
      </c>
      <c r="AV151" s="14" t="s">
        <v>91</v>
      </c>
      <c r="AW151" s="14" t="s">
        <v>43</v>
      </c>
      <c r="AX151" s="14" t="s">
        <v>23</v>
      </c>
      <c r="AY151" s="241" t="s">
        <v>137</v>
      </c>
    </row>
    <row r="152" s="2" customFormat="1" ht="37.8" customHeight="1">
      <c r="A152" s="41"/>
      <c r="B152" s="42"/>
      <c r="C152" s="207" t="s">
        <v>290</v>
      </c>
      <c r="D152" s="207" t="s">
        <v>140</v>
      </c>
      <c r="E152" s="208" t="s">
        <v>291</v>
      </c>
      <c r="F152" s="209" t="s">
        <v>292</v>
      </c>
      <c r="G152" s="210" t="s">
        <v>225</v>
      </c>
      <c r="H152" s="211">
        <v>132</v>
      </c>
      <c r="I152" s="212"/>
      <c r="J152" s="213">
        <f>ROUND(I152*H152,2)</f>
        <v>0</v>
      </c>
      <c r="K152" s="209" t="s">
        <v>226</v>
      </c>
      <c r="L152" s="47"/>
      <c r="M152" s="214" t="s">
        <v>36</v>
      </c>
      <c r="N152" s="215" t="s">
        <v>53</v>
      </c>
      <c r="O152" s="87"/>
      <c r="P152" s="216">
        <f>O152*H152</f>
        <v>0</v>
      </c>
      <c r="Q152" s="216">
        <v>0.00010000000000000001</v>
      </c>
      <c r="R152" s="216">
        <f>Q152*H152</f>
        <v>0.0132</v>
      </c>
      <c r="S152" s="216">
        <v>0</v>
      </c>
      <c r="T152" s="217">
        <f>S152*H152</f>
        <v>0</v>
      </c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R152" s="218" t="s">
        <v>150</v>
      </c>
      <c r="AT152" s="218" t="s">
        <v>140</v>
      </c>
      <c r="AU152" s="218" t="s">
        <v>91</v>
      </c>
      <c r="AY152" s="19" t="s">
        <v>137</v>
      </c>
      <c r="BE152" s="219">
        <f>IF(N152="základní",J152,0)</f>
        <v>0</v>
      </c>
      <c r="BF152" s="219">
        <f>IF(N152="snížená",J152,0)</f>
        <v>0</v>
      </c>
      <c r="BG152" s="219">
        <f>IF(N152="zákl. přenesená",J152,0)</f>
        <v>0</v>
      </c>
      <c r="BH152" s="219">
        <f>IF(N152="sníž. přenesená",J152,0)</f>
        <v>0</v>
      </c>
      <c r="BI152" s="219">
        <f>IF(N152="nulová",J152,0)</f>
        <v>0</v>
      </c>
      <c r="BJ152" s="19" t="s">
        <v>23</v>
      </c>
      <c r="BK152" s="219">
        <f>ROUND(I152*H152,2)</f>
        <v>0</v>
      </c>
      <c r="BL152" s="19" t="s">
        <v>150</v>
      </c>
      <c r="BM152" s="218" t="s">
        <v>293</v>
      </c>
    </row>
    <row r="153" s="2" customFormat="1">
      <c r="A153" s="41"/>
      <c r="B153" s="42"/>
      <c r="C153" s="43"/>
      <c r="D153" s="256" t="s">
        <v>228</v>
      </c>
      <c r="E153" s="43"/>
      <c r="F153" s="257" t="s">
        <v>294</v>
      </c>
      <c r="G153" s="43"/>
      <c r="H153" s="43"/>
      <c r="I153" s="258"/>
      <c r="J153" s="43"/>
      <c r="K153" s="43"/>
      <c r="L153" s="47"/>
      <c r="M153" s="259"/>
      <c r="N153" s="260"/>
      <c r="O153" s="87"/>
      <c r="P153" s="87"/>
      <c r="Q153" s="87"/>
      <c r="R153" s="87"/>
      <c r="S153" s="87"/>
      <c r="T153" s="88"/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T153" s="19" t="s">
        <v>228</v>
      </c>
      <c r="AU153" s="19" t="s">
        <v>91</v>
      </c>
    </row>
    <row r="154" s="13" customFormat="1">
      <c r="A154" s="13"/>
      <c r="B154" s="220"/>
      <c r="C154" s="221"/>
      <c r="D154" s="222" t="s">
        <v>147</v>
      </c>
      <c r="E154" s="223" t="s">
        <v>36</v>
      </c>
      <c r="F154" s="224" t="s">
        <v>295</v>
      </c>
      <c r="G154" s="221"/>
      <c r="H154" s="223" t="s">
        <v>36</v>
      </c>
      <c r="I154" s="225"/>
      <c r="J154" s="221"/>
      <c r="K154" s="221"/>
      <c r="L154" s="226"/>
      <c r="M154" s="227"/>
      <c r="N154" s="228"/>
      <c r="O154" s="228"/>
      <c r="P154" s="228"/>
      <c r="Q154" s="228"/>
      <c r="R154" s="228"/>
      <c r="S154" s="228"/>
      <c r="T154" s="22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0" t="s">
        <v>147</v>
      </c>
      <c r="AU154" s="230" t="s">
        <v>91</v>
      </c>
      <c r="AV154" s="13" t="s">
        <v>23</v>
      </c>
      <c r="AW154" s="13" t="s">
        <v>43</v>
      </c>
      <c r="AX154" s="13" t="s">
        <v>82</v>
      </c>
      <c r="AY154" s="230" t="s">
        <v>137</v>
      </c>
    </row>
    <row r="155" s="14" customFormat="1">
      <c r="A155" s="14"/>
      <c r="B155" s="231"/>
      <c r="C155" s="232"/>
      <c r="D155" s="222" t="s">
        <v>147</v>
      </c>
      <c r="E155" s="233" t="s">
        <v>36</v>
      </c>
      <c r="F155" s="234" t="s">
        <v>296</v>
      </c>
      <c r="G155" s="232"/>
      <c r="H155" s="235">
        <v>132</v>
      </c>
      <c r="I155" s="236"/>
      <c r="J155" s="232"/>
      <c r="K155" s="232"/>
      <c r="L155" s="237"/>
      <c r="M155" s="238"/>
      <c r="N155" s="239"/>
      <c r="O155" s="239"/>
      <c r="P155" s="239"/>
      <c r="Q155" s="239"/>
      <c r="R155" s="239"/>
      <c r="S155" s="239"/>
      <c r="T155" s="240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1" t="s">
        <v>147</v>
      </c>
      <c r="AU155" s="241" t="s">
        <v>91</v>
      </c>
      <c r="AV155" s="14" t="s">
        <v>91</v>
      </c>
      <c r="AW155" s="14" t="s">
        <v>43</v>
      </c>
      <c r="AX155" s="14" t="s">
        <v>23</v>
      </c>
      <c r="AY155" s="241" t="s">
        <v>137</v>
      </c>
    </row>
    <row r="156" s="2" customFormat="1" ht="24.15" customHeight="1">
      <c r="A156" s="41"/>
      <c r="B156" s="42"/>
      <c r="C156" s="261" t="s">
        <v>8</v>
      </c>
      <c r="D156" s="261" t="s">
        <v>285</v>
      </c>
      <c r="E156" s="262" t="s">
        <v>297</v>
      </c>
      <c r="F156" s="263" t="s">
        <v>298</v>
      </c>
      <c r="G156" s="264" t="s">
        <v>225</v>
      </c>
      <c r="H156" s="265">
        <v>145.19999999999999</v>
      </c>
      <c r="I156" s="266"/>
      <c r="J156" s="267">
        <f>ROUND(I156*H156,2)</f>
        <v>0</v>
      </c>
      <c r="K156" s="263" t="s">
        <v>226</v>
      </c>
      <c r="L156" s="268"/>
      <c r="M156" s="269" t="s">
        <v>36</v>
      </c>
      <c r="N156" s="270" t="s">
        <v>53</v>
      </c>
      <c r="O156" s="87"/>
      <c r="P156" s="216">
        <f>O156*H156</f>
        <v>0</v>
      </c>
      <c r="Q156" s="216">
        <v>0.00029999999999999997</v>
      </c>
      <c r="R156" s="216">
        <f>Q156*H156</f>
        <v>0.043559999999999995</v>
      </c>
      <c r="S156" s="216">
        <v>0</v>
      </c>
      <c r="T156" s="217">
        <f>S156*H156</f>
        <v>0</v>
      </c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R156" s="218" t="s">
        <v>182</v>
      </c>
      <c r="AT156" s="218" t="s">
        <v>285</v>
      </c>
      <c r="AU156" s="218" t="s">
        <v>91</v>
      </c>
      <c r="AY156" s="19" t="s">
        <v>137</v>
      </c>
      <c r="BE156" s="219">
        <f>IF(N156="základní",J156,0)</f>
        <v>0</v>
      </c>
      <c r="BF156" s="219">
        <f>IF(N156="snížená",J156,0)</f>
        <v>0</v>
      </c>
      <c r="BG156" s="219">
        <f>IF(N156="zákl. přenesená",J156,0)</f>
        <v>0</v>
      </c>
      <c r="BH156" s="219">
        <f>IF(N156="sníž. přenesená",J156,0)</f>
        <v>0</v>
      </c>
      <c r="BI156" s="219">
        <f>IF(N156="nulová",J156,0)</f>
        <v>0</v>
      </c>
      <c r="BJ156" s="19" t="s">
        <v>23</v>
      </c>
      <c r="BK156" s="219">
        <f>ROUND(I156*H156,2)</f>
        <v>0</v>
      </c>
      <c r="BL156" s="19" t="s">
        <v>150</v>
      </c>
      <c r="BM156" s="218" t="s">
        <v>299</v>
      </c>
    </row>
    <row r="157" s="13" customFormat="1">
      <c r="A157" s="13"/>
      <c r="B157" s="220"/>
      <c r="C157" s="221"/>
      <c r="D157" s="222" t="s">
        <v>147</v>
      </c>
      <c r="E157" s="223" t="s">
        <v>36</v>
      </c>
      <c r="F157" s="224" t="s">
        <v>295</v>
      </c>
      <c r="G157" s="221"/>
      <c r="H157" s="223" t="s">
        <v>36</v>
      </c>
      <c r="I157" s="225"/>
      <c r="J157" s="221"/>
      <c r="K157" s="221"/>
      <c r="L157" s="226"/>
      <c r="M157" s="227"/>
      <c r="N157" s="228"/>
      <c r="O157" s="228"/>
      <c r="P157" s="228"/>
      <c r="Q157" s="228"/>
      <c r="R157" s="228"/>
      <c r="S157" s="228"/>
      <c r="T157" s="22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0" t="s">
        <v>147</v>
      </c>
      <c r="AU157" s="230" t="s">
        <v>91</v>
      </c>
      <c r="AV157" s="13" t="s">
        <v>23</v>
      </c>
      <c r="AW157" s="13" t="s">
        <v>43</v>
      </c>
      <c r="AX157" s="13" t="s">
        <v>82</v>
      </c>
      <c r="AY157" s="230" t="s">
        <v>137</v>
      </c>
    </row>
    <row r="158" s="14" customFormat="1">
      <c r="A158" s="14"/>
      <c r="B158" s="231"/>
      <c r="C158" s="232"/>
      <c r="D158" s="222" t="s">
        <v>147</v>
      </c>
      <c r="E158" s="233" t="s">
        <v>36</v>
      </c>
      <c r="F158" s="234" t="s">
        <v>300</v>
      </c>
      <c r="G158" s="232"/>
      <c r="H158" s="235">
        <v>145.19999999999999</v>
      </c>
      <c r="I158" s="236"/>
      <c r="J158" s="232"/>
      <c r="K158" s="232"/>
      <c r="L158" s="237"/>
      <c r="M158" s="238"/>
      <c r="N158" s="239"/>
      <c r="O158" s="239"/>
      <c r="P158" s="239"/>
      <c r="Q158" s="239"/>
      <c r="R158" s="239"/>
      <c r="S158" s="239"/>
      <c r="T158" s="240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1" t="s">
        <v>147</v>
      </c>
      <c r="AU158" s="241" t="s">
        <v>91</v>
      </c>
      <c r="AV158" s="14" t="s">
        <v>91</v>
      </c>
      <c r="AW158" s="14" t="s">
        <v>43</v>
      </c>
      <c r="AX158" s="14" t="s">
        <v>23</v>
      </c>
      <c r="AY158" s="241" t="s">
        <v>137</v>
      </c>
    </row>
    <row r="159" s="2" customFormat="1" ht="37.8" customHeight="1">
      <c r="A159" s="41"/>
      <c r="B159" s="42"/>
      <c r="C159" s="207" t="s">
        <v>301</v>
      </c>
      <c r="D159" s="207" t="s">
        <v>140</v>
      </c>
      <c r="E159" s="208" t="s">
        <v>302</v>
      </c>
      <c r="F159" s="209" t="s">
        <v>303</v>
      </c>
      <c r="G159" s="210" t="s">
        <v>234</v>
      </c>
      <c r="H159" s="211">
        <v>24</v>
      </c>
      <c r="I159" s="212"/>
      <c r="J159" s="213">
        <f>ROUND(I159*H159,2)</f>
        <v>0</v>
      </c>
      <c r="K159" s="209" t="s">
        <v>226</v>
      </c>
      <c r="L159" s="47"/>
      <c r="M159" s="214" t="s">
        <v>36</v>
      </c>
      <c r="N159" s="215" t="s">
        <v>53</v>
      </c>
      <c r="O159" s="87"/>
      <c r="P159" s="216">
        <f>O159*H159</f>
        <v>0</v>
      </c>
      <c r="Q159" s="216">
        <v>2.1600000000000001</v>
      </c>
      <c r="R159" s="216">
        <f>Q159*H159</f>
        <v>51.840000000000003</v>
      </c>
      <c r="S159" s="216">
        <v>0</v>
      </c>
      <c r="T159" s="217">
        <f>S159*H159</f>
        <v>0</v>
      </c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R159" s="218" t="s">
        <v>150</v>
      </c>
      <c r="AT159" s="218" t="s">
        <v>140</v>
      </c>
      <c r="AU159" s="218" t="s">
        <v>91</v>
      </c>
      <c r="AY159" s="19" t="s">
        <v>137</v>
      </c>
      <c r="BE159" s="219">
        <f>IF(N159="základní",J159,0)</f>
        <v>0</v>
      </c>
      <c r="BF159" s="219">
        <f>IF(N159="snížená",J159,0)</f>
        <v>0</v>
      </c>
      <c r="BG159" s="219">
        <f>IF(N159="zákl. přenesená",J159,0)</f>
        <v>0</v>
      </c>
      <c r="BH159" s="219">
        <f>IF(N159="sníž. přenesená",J159,0)</f>
        <v>0</v>
      </c>
      <c r="BI159" s="219">
        <f>IF(N159="nulová",J159,0)</f>
        <v>0</v>
      </c>
      <c r="BJ159" s="19" t="s">
        <v>23</v>
      </c>
      <c r="BK159" s="219">
        <f>ROUND(I159*H159,2)</f>
        <v>0</v>
      </c>
      <c r="BL159" s="19" t="s">
        <v>150</v>
      </c>
      <c r="BM159" s="218" t="s">
        <v>304</v>
      </c>
    </row>
    <row r="160" s="2" customFormat="1">
      <c r="A160" s="41"/>
      <c r="B160" s="42"/>
      <c r="C160" s="43"/>
      <c r="D160" s="256" t="s">
        <v>228</v>
      </c>
      <c r="E160" s="43"/>
      <c r="F160" s="257" t="s">
        <v>305</v>
      </c>
      <c r="G160" s="43"/>
      <c r="H160" s="43"/>
      <c r="I160" s="258"/>
      <c r="J160" s="43"/>
      <c r="K160" s="43"/>
      <c r="L160" s="47"/>
      <c r="M160" s="259"/>
      <c r="N160" s="260"/>
      <c r="O160" s="87"/>
      <c r="P160" s="87"/>
      <c r="Q160" s="87"/>
      <c r="R160" s="87"/>
      <c r="S160" s="87"/>
      <c r="T160" s="88"/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T160" s="19" t="s">
        <v>228</v>
      </c>
      <c r="AU160" s="19" t="s">
        <v>91</v>
      </c>
    </row>
    <row r="161" s="13" customFormat="1">
      <c r="A161" s="13"/>
      <c r="B161" s="220"/>
      <c r="C161" s="221"/>
      <c r="D161" s="222" t="s">
        <v>147</v>
      </c>
      <c r="E161" s="223" t="s">
        <v>36</v>
      </c>
      <c r="F161" s="224" t="s">
        <v>306</v>
      </c>
      <c r="G161" s="221"/>
      <c r="H161" s="223" t="s">
        <v>36</v>
      </c>
      <c r="I161" s="225"/>
      <c r="J161" s="221"/>
      <c r="K161" s="221"/>
      <c r="L161" s="226"/>
      <c r="M161" s="227"/>
      <c r="N161" s="228"/>
      <c r="O161" s="228"/>
      <c r="P161" s="228"/>
      <c r="Q161" s="228"/>
      <c r="R161" s="228"/>
      <c r="S161" s="228"/>
      <c r="T161" s="22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0" t="s">
        <v>147</v>
      </c>
      <c r="AU161" s="230" t="s">
        <v>91</v>
      </c>
      <c r="AV161" s="13" t="s">
        <v>23</v>
      </c>
      <c r="AW161" s="13" t="s">
        <v>43</v>
      </c>
      <c r="AX161" s="13" t="s">
        <v>82</v>
      </c>
      <c r="AY161" s="230" t="s">
        <v>137</v>
      </c>
    </row>
    <row r="162" s="14" customFormat="1">
      <c r="A162" s="14"/>
      <c r="B162" s="231"/>
      <c r="C162" s="232"/>
      <c r="D162" s="222" t="s">
        <v>147</v>
      </c>
      <c r="E162" s="233" t="s">
        <v>36</v>
      </c>
      <c r="F162" s="234" t="s">
        <v>307</v>
      </c>
      <c r="G162" s="232"/>
      <c r="H162" s="235">
        <v>24</v>
      </c>
      <c r="I162" s="236"/>
      <c r="J162" s="232"/>
      <c r="K162" s="232"/>
      <c r="L162" s="237"/>
      <c r="M162" s="238"/>
      <c r="N162" s="239"/>
      <c r="O162" s="239"/>
      <c r="P162" s="239"/>
      <c r="Q162" s="239"/>
      <c r="R162" s="239"/>
      <c r="S162" s="239"/>
      <c r="T162" s="240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1" t="s">
        <v>147</v>
      </c>
      <c r="AU162" s="241" t="s">
        <v>91</v>
      </c>
      <c r="AV162" s="14" t="s">
        <v>91</v>
      </c>
      <c r="AW162" s="14" t="s">
        <v>43</v>
      </c>
      <c r="AX162" s="14" t="s">
        <v>23</v>
      </c>
      <c r="AY162" s="241" t="s">
        <v>137</v>
      </c>
    </row>
    <row r="163" s="2" customFormat="1" ht="24.15" customHeight="1">
      <c r="A163" s="41"/>
      <c r="B163" s="42"/>
      <c r="C163" s="207" t="s">
        <v>308</v>
      </c>
      <c r="D163" s="207" t="s">
        <v>140</v>
      </c>
      <c r="E163" s="208" t="s">
        <v>309</v>
      </c>
      <c r="F163" s="209" t="s">
        <v>310</v>
      </c>
      <c r="G163" s="210" t="s">
        <v>234</v>
      </c>
      <c r="H163" s="211">
        <v>85.370000000000005</v>
      </c>
      <c r="I163" s="212"/>
      <c r="J163" s="213">
        <f>ROUND(I163*H163,2)</f>
        <v>0</v>
      </c>
      <c r="K163" s="209" t="s">
        <v>226</v>
      </c>
      <c r="L163" s="47"/>
      <c r="M163" s="214" t="s">
        <v>36</v>
      </c>
      <c r="N163" s="215" t="s">
        <v>53</v>
      </c>
      <c r="O163" s="87"/>
      <c r="P163" s="216">
        <f>O163*H163</f>
        <v>0</v>
      </c>
      <c r="Q163" s="216">
        <v>2.2563399999999998</v>
      </c>
      <c r="R163" s="216">
        <f>Q163*H163</f>
        <v>192.6237458</v>
      </c>
      <c r="S163" s="216">
        <v>0</v>
      </c>
      <c r="T163" s="217">
        <f>S163*H163</f>
        <v>0</v>
      </c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R163" s="218" t="s">
        <v>150</v>
      </c>
      <c r="AT163" s="218" t="s">
        <v>140</v>
      </c>
      <c r="AU163" s="218" t="s">
        <v>91</v>
      </c>
      <c r="AY163" s="19" t="s">
        <v>137</v>
      </c>
      <c r="BE163" s="219">
        <f>IF(N163="základní",J163,0)</f>
        <v>0</v>
      </c>
      <c r="BF163" s="219">
        <f>IF(N163="snížená",J163,0)</f>
        <v>0</v>
      </c>
      <c r="BG163" s="219">
        <f>IF(N163="zákl. přenesená",J163,0)</f>
        <v>0</v>
      </c>
      <c r="BH163" s="219">
        <f>IF(N163="sníž. přenesená",J163,0)</f>
        <v>0</v>
      </c>
      <c r="BI163" s="219">
        <f>IF(N163="nulová",J163,0)</f>
        <v>0</v>
      </c>
      <c r="BJ163" s="19" t="s">
        <v>23</v>
      </c>
      <c r="BK163" s="219">
        <f>ROUND(I163*H163,2)</f>
        <v>0</v>
      </c>
      <c r="BL163" s="19" t="s">
        <v>150</v>
      </c>
      <c r="BM163" s="218" t="s">
        <v>311</v>
      </c>
    </row>
    <row r="164" s="2" customFormat="1">
      <c r="A164" s="41"/>
      <c r="B164" s="42"/>
      <c r="C164" s="43"/>
      <c r="D164" s="256" t="s">
        <v>228</v>
      </c>
      <c r="E164" s="43"/>
      <c r="F164" s="257" t="s">
        <v>312</v>
      </c>
      <c r="G164" s="43"/>
      <c r="H164" s="43"/>
      <c r="I164" s="258"/>
      <c r="J164" s="43"/>
      <c r="K164" s="43"/>
      <c r="L164" s="47"/>
      <c r="M164" s="259"/>
      <c r="N164" s="260"/>
      <c r="O164" s="87"/>
      <c r="P164" s="87"/>
      <c r="Q164" s="87"/>
      <c r="R164" s="87"/>
      <c r="S164" s="87"/>
      <c r="T164" s="88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T164" s="19" t="s">
        <v>228</v>
      </c>
      <c r="AU164" s="19" t="s">
        <v>91</v>
      </c>
    </row>
    <row r="165" s="13" customFormat="1">
      <c r="A165" s="13"/>
      <c r="B165" s="220"/>
      <c r="C165" s="221"/>
      <c r="D165" s="222" t="s">
        <v>147</v>
      </c>
      <c r="E165" s="223" t="s">
        <v>36</v>
      </c>
      <c r="F165" s="224" t="s">
        <v>313</v>
      </c>
      <c r="G165" s="221"/>
      <c r="H165" s="223" t="s">
        <v>36</v>
      </c>
      <c r="I165" s="225"/>
      <c r="J165" s="221"/>
      <c r="K165" s="221"/>
      <c r="L165" s="226"/>
      <c r="M165" s="227"/>
      <c r="N165" s="228"/>
      <c r="O165" s="228"/>
      <c r="P165" s="228"/>
      <c r="Q165" s="228"/>
      <c r="R165" s="228"/>
      <c r="S165" s="228"/>
      <c r="T165" s="22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0" t="s">
        <v>147</v>
      </c>
      <c r="AU165" s="230" t="s">
        <v>91</v>
      </c>
      <c r="AV165" s="13" t="s">
        <v>23</v>
      </c>
      <c r="AW165" s="13" t="s">
        <v>43</v>
      </c>
      <c r="AX165" s="13" t="s">
        <v>82</v>
      </c>
      <c r="AY165" s="230" t="s">
        <v>137</v>
      </c>
    </row>
    <row r="166" s="14" customFormat="1">
      <c r="A166" s="14"/>
      <c r="B166" s="231"/>
      <c r="C166" s="232"/>
      <c r="D166" s="222" t="s">
        <v>147</v>
      </c>
      <c r="E166" s="233" t="s">
        <v>36</v>
      </c>
      <c r="F166" s="234" t="s">
        <v>314</v>
      </c>
      <c r="G166" s="232"/>
      <c r="H166" s="235">
        <v>8.5</v>
      </c>
      <c r="I166" s="236"/>
      <c r="J166" s="232"/>
      <c r="K166" s="232"/>
      <c r="L166" s="237"/>
      <c r="M166" s="238"/>
      <c r="N166" s="239"/>
      <c r="O166" s="239"/>
      <c r="P166" s="239"/>
      <c r="Q166" s="239"/>
      <c r="R166" s="239"/>
      <c r="S166" s="239"/>
      <c r="T166" s="240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1" t="s">
        <v>147</v>
      </c>
      <c r="AU166" s="241" t="s">
        <v>91</v>
      </c>
      <c r="AV166" s="14" t="s">
        <v>91</v>
      </c>
      <c r="AW166" s="14" t="s">
        <v>43</v>
      </c>
      <c r="AX166" s="14" t="s">
        <v>82</v>
      </c>
      <c r="AY166" s="241" t="s">
        <v>137</v>
      </c>
    </row>
    <row r="167" s="14" customFormat="1">
      <c r="A167" s="14"/>
      <c r="B167" s="231"/>
      <c r="C167" s="232"/>
      <c r="D167" s="222" t="s">
        <v>147</v>
      </c>
      <c r="E167" s="233" t="s">
        <v>36</v>
      </c>
      <c r="F167" s="234" t="s">
        <v>315</v>
      </c>
      <c r="G167" s="232"/>
      <c r="H167" s="235">
        <v>1.24</v>
      </c>
      <c r="I167" s="236"/>
      <c r="J167" s="232"/>
      <c r="K167" s="232"/>
      <c r="L167" s="237"/>
      <c r="M167" s="238"/>
      <c r="N167" s="239"/>
      <c r="O167" s="239"/>
      <c r="P167" s="239"/>
      <c r="Q167" s="239"/>
      <c r="R167" s="239"/>
      <c r="S167" s="239"/>
      <c r="T167" s="240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1" t="s">
        <v>147</v>
      </c>
      <c r="AU167" s="241" t="s">
        <v>91</v>
      </c>
      <c r="AV167" s="14" t="s">
        <v>91</v>
      </c>
      <c r="AW167" s="14" t="s">
        <v>43</v>
      </c>
      <c r="AX167" s="14" t="s">
        <v>82</v>
      </c>
      <c r="AY167" s="241" t="s">
        <v>137</v>
      </c>
    </row>
    <row r="168" s="14" customFormat="1">
      <c r="A168" s="14"/>
      <c r="B168" s="231"/>
      <c r="C168" s="232"/>
      <c r="D168" s="222" t="s">
        <v>147</v>
      </c>
      <c r="E168" s="233" t="s">
        <v>36</v>
      </c>
      <c r="F168" s="234" t="s">
        <v>316</v>
      </c>
      <c r="G168" s="232"/>
      <c r="H168" s="235">
        <v>56.100000000000001</v>
      </c>
      <c r="I168" s="236"/>
      <c r="J168" s="232"/>
      <c r="K168" s="232"/>
      <c r="L168" s="237"/>
      <c r="M168" s="238"/>
      <c r="N168" s="239"/>
      <c r="O168" s="239"/>
      <c r="P168" s="239"/>
      <c r="Q168" s="239"/>
      <c r="R168" s="239"/>
      <c r="S168" s="239"/>
      <c r="T168" s="240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1" t="s">
        <v>147</v>
      </c>
      <c r="AU168" s="241" t="s">
        <v>91</v>
      </c>
      <c r="AV168" s="14" t="s">
        <v>91</v>
      </c>
      <c r="AW168" s="14" t="s">
        <v>43</v>
      </c>
      <c r="AX168" s="14" t="s">
        <v>82</v>
      </c>
      <c r="AY168" s="241" t="s">
        <v>137</v>
      </c>
    </row>
    <row r="169" s="14" customFormat="1">
      <c r="A169" s="14"/>
      <c r="B169" s="231"/>
      <c r="C169" s="232"/>
      <c r="D169" s="222" t="s">
        <v>147</v>
      </c>
      <c r="E169" s="233" t="s">
        <v>36</v>
      </c>
      <c r="F169" s="234" t="s">
        <v>317</v>
      </c>
      <c r="G169" s="232"/>
      <c r="H169" s="235">
        <v>19.530000000000001</v>
      </c>
      <c r="I169" s="236"/>
      <c r="J169" s="232"/>
      <c r="K169" s="232"/>
      <c r="L169" s="237"/>
      <c r="M169" s="238"/>
      <c r="N169" s="239"/>
      <c r="O169" s="239"/>
      <c r="P169" s="239"/>
      <c r="Q169" s="239"/>
      <c r="R169" s="239"/>
      <c r="S169" s="239"/>
      <c r="T169" s="240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1" t="s">
        <v>147</v>
      </c>
      <c r="AU169" s="241" t="s">
        <v>91</v>
      </c>
      <c r="AV169" s="14" t="s">
        <v>91</v>
      </c>
      <c r="AW169" s="14" t="s">
        <v>43</v>
      </c>
      <c r="AX169" s="14" t="s">
        <v>82</v>
      </c>
      <c r="AY169" s="241" t="s">
        <v>137</v>
      </c>
    </row>
    <row r="170" s="2" customFormat="1" ht="24.15" customHeight="1">
      <c r="A170" s="41"/>
      <c r="B170" s="42"/>
      <c r="C170" s="207" t="s">
        <v>318</v>
      </c>
      <c r="D170" s="207" t="s">
        <v>140</v>
      </c>
      <c r="E170" s="208" t="s">
        <v>309</v>
      </c>
      <c r="F170" s="209" t="s">
        <v>310</v>
      </c>
      <c r="G170" s="210" t="s">
        <v>234</v>
      </c>
      <c r="H170" s="211">
        <v>30.149999999999999</v>
      </c>
      <c r="I170" s="212"/>
      <c r="J170" s="213">
        <f>ROUND(I170*H170,2)</f>
        <v>0</v>
      </c>
      <c r="K170" s="209" t="s">
        <v>226</v>
      </c>
      <c r="L170" s="47"/>
      <c r="M170" s="214" t="s">
        <v>36</v>
      </c>
      <c r="N170" s="215" t="s">
        <v>53</v>
      </c>
      <c r="O170" s="87"/>
      <c r="P170" s="216">
        <f>O170*H170</f>
        <v>0</v>
      </c>
      <c r="Q170" s="216">
        <v>2.2563399999999998</v>
      </c>
      <c r="R170" s="216">
        <f>Q170*H170</f>
        <v>68.028650999999996</v>
      </c>
      <c r="S170" s="216">
        <v>0</v>
      </c>
      <c r="T170" s="217">
        <f>S170*H170</f>
        <v>0</v>
      </c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R170" s="218" t="s">
        <v>150</v>
      </c>
      <c r="AT170" s="218" t="s">
        <v>140</v>
      </c>
      <c r="AU170" s="218" t="s">
        <v>91</v>
      </c>
      <c r="AY170" s="19" t="s">
        <v>137</v>
      </c>
      <c r="BE170" s="219">
        <f>IF(N170="základní",J170,0)</f>
        <v>0</v>
      </c>
      <c r="BF170" s="219">
        <f>IF(N170="snížená",J170,0)</f>
        <v>0</v>
      </c>
      <c r="BG170" s="219">
        <f>IF(N170="zákl. přenesená",J170,0)</f>
        <v>0</v>
      </c>
      <c r="BH170" s="219">
        <f>IF(N170="sníž. přenesená",J170,0)</f>
        <v>0</v>
      </c>
      <c r="BI170" s="219">
        <f>IF(N170="nulová",J170,0)</f>
        <v>0</v>
      </c>
      <c r="BJ170" s="19" t="s">
        <v>23</v>
      </c>
      <c r="BK170" s="219">
        <f>ROUND(I170*H170,2)</f>
        <v>0</v>
      </c>
      <c r="BL170" s="19" t="s">
        <v>150</v>
      </c>
      <c r="BM170" s="218" t="s">
        <v>319</v>
      </c>
    </row>
    <row r="171" s="2" customFormat="1">
      <c r="A171" s="41"/>
      <c r="B171" s="42"/>
      <c r="C171" s="43"/>
      <c r="D171" s="256" t="s">
        <v>228</v>
      </c>
      <c r="E171" s="43"/>
      <c r="F171" s="257" t="s">
        <v>312</v>
      </c>
      <c r="G171" s="43"/>
      <c r="H171" s="43"/>
      <c r="I171" s="258"/>
      <c r="J171" s="43"/>
      <c r="K171" s="43"/>
      <c r="L171" s="47"/>
      <c r="M171" s="259"/>
      <c r="N171" s="260"/>
      <c r="O171" s="87"/>
      <c r="P171" s="87"/>
      <c r="Q171" s="87"/>
      <c r="R171" s="87"/>
      <c r="S171" s="87"/>
      <c r="T171" s="88"/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T171" s="19" t="s">
        <v>228</v>
      </c>
      <c r="AU171" s="19" t="s">
        <v>91</v>
      </c>
    </row>
    <row r="172" s="13" customFormat="1">
      <c r="A172" s="13"/>
      <c r="B172" s="220"/>
      <c r="C172" s="221"/>
      <c r="D172" s="222" t="s">
        <v>147</v>
      </c>
      <c r="E172" s="223" t="s">
        <v>36</v>
      </c>
      <c r="F172" s="224" t="s">
        <v>320</v>
      </c>
      <c r="G172" s="221"/>
      <c r="H172" s="223" t="s">
        <v>36</v>
      </c>
      <c r="I172" s="225"/>
      <c r="J172" s="221"/>
      <c r="K172" s="221"/>
      <c r="L172" s="226"/>
      <c r="M172" s="227"/>
      <c r="N172" s="228"/>
      <c r="O172" s="228"/>
      <c r="P172" s="228"/>
      <c r="Q172" s="228"/>
      <c r="R172" s="228"/>
      <c r="S172" s="228"/>
      <c r="T172" s="229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0" t="s">
        <v>147</v>
      </c>
      <c r="AU172" s="230" t="s">
        <v>91</v>
      </c>
      <c r="AV172" s="13" t="s">
        <v>23</v>
      </c>
      <c r="AW172" s="13" t="s">
        <v>43</v>
      </c>
      <c r="AX172" s="13" t="s">
        <v>82</v>
      </c>
      <c r="AY172" s="230" t="s">
        <v>137</v>
      </c>
    </row>
    <row r="173" s="14" customFormat="1">
      <c r="A173" s="14"/>
      <c r="B173" s="231"/>
      <c r="C173" s="232"/>
      <c r="D173" s="222" t="s">
        <v>147</v>
      </c>
      <c r="E173" s="233" t="s">
        <v>36</v>
      </c>
      <c r="F173" s="234" t="s">
        <v>321</v>
      </c>
      <c r="G173" s="232"/>
      <c r="H173" s="235">
        <v>30.149999999999999</v>
      </c>
      <c r="I173" s="236"/>
      <c r="J173" s="232"/>
      <c r="K173" s="232"/>
      <c r="L173" s="237"/>
      <c r="M173" s="238"/>
      <c r="N173" s="239"/>
      <c r="O173" s="239"/>
      <c r="P173" s="239"/>
      <c r="Q173" s="239"/>
      <c r="R173" s="239"/>
      <c r="S173" s="239"/>
      <c r="T173" s="240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1" t="s">
        <v>147</v>
      </c>
      <c r="AU173" s="241" t="s">
        <v>91</v>
      </c>
      <c r="AV173" s="14" t="s">
        <v>91</v>
      </c>
      <c r="AW173" s="14" t="s">
        <v>43</v>
      </c>
      <c r="AX173" s="14" t="s">
        <v>82</v>
      </c>
      <c r="AY173" s="241" t="s">
        <v>137</v>
      </c>
    </row>
    <row r="174" s="15" customFormat="1">
      <c r="A174" s="15"/>
      <c r="B174" s="242"/>
      <c r="C174" s="243"/>
      <c r="D174" s="222" t="s">
        <v>147</v>
      </c>
      <c r="E174" s="244" t="s">
        <v>36</v>
      </c>
      <c r="F174" s="245" t="s">
        <v>149</v>
      </c>
      <c r="G174" s="243"/>
      <c r="H174" s="246">
        <v>30.149999999999999</v>
      </c>
      <c r="I174" s="247"/>
      <c r="J174" s="243"/>
      <c r="K174" s="243"/>
      <c r="L174" s="248"/>
      <c r="M174" s="249"/>
      <c r="N174" s="250"/>
      <c r="O174" s="250"/>
      <c r="P174" s="250"/>
      <c r="Q174" s="250"/>
      <c r="R174" s="250"/>
      <c r="S174" s="250"/>
      <c r="T174" s="251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52" t="s">
        <v>147</v>
      </c>
      <c r="AU174" s="252" t="s">
        <v>91</v>
      </c>
      <c r="AV174" s="15" t="s">
        <v>150</v>
      </c>
      <c r="AW174" s="15" t="s">
        <v>4</v>
      </c>
      <c r="AX174" s="15" t="s">
        <v>23</v>
      </c>
      <c r="AY174" s="252" t="s">
        <v>137</v>
      </c>
    </row>
    <row r="175" s="2" customFormat="1" ht="16.5" customHeight="1">
      <c r="A175" s="41"/>
      <c r="B175" s="42"/>
      <c r="C175" s="207" t="s">
        <v>322</v>
      </c>
      <c r="D175" s="207" t="s">
        <v>140</v>
      </c>
      <c r="E175" s="208" t="s">
        <v>323</v>
      </c>
      <c r="F175" s="209" t="s">
        <v>324</v>
      </c>
      <c r="G175" s="210" t="s">
        <v>225</v>
      </c>
      <c r="H175" s="211">
        <v>63.200000000000003</v>
      </c>
      <c r="I175" s="212"/>
      <c r="J175" s="213">
        <f>ROUND(I175*H175,2)</f>
        <v>0</v>
      </c>
      <c r="K175" s="209" t="s">
        <v>226</v>
      </c>
      <c r="L175" s="47"/>
      <c r="M175" s="214" t="s">
        <v>36</v>
      </c>
      <c r="N175" s="215" t="s">
        <v>53</v>
      </c>
      <c r="O175" s="87"/>
      <c r="P175" s="216">
        <f>O175*H175</f>
        <v>0</v>
      </c>
      <c r="Q175" s="216">
        <v>0.00247</v>
      </c>
      <c r="R175" s="216">
        <f>Q175*H175</f>
        <v>0.15610399999999999</v>
      </c>
      <c r="S175" s="216">
        <v>0</v>
      </c>
      <c r="T175" s="217">
        <f>S175*H175</f>
        <v>0</v>
      </c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R175" s="218" t="s">
        <v>150</v>
      </c>
      <c r="AT175" s="218" t="s">
        <v>140</v>
      </c>
      <c r="AU175" s="218" t="s">
        <v>91</v>
      </c>
      <c r="AY175" s="19" t="s">
        <v>137</v>
      </c>
      <c r="BE175" s="219">
        <f>IF(N175="základní",J175,0)</f>
        <v>0</v>
      </c>
      <c r="BF175" s="219">
        <f>IF(N175="snížená",J175,0)</f>
        <v>0</v>
      </c>
      <c r="BG175" s="219">
        <f>IF(N175="zákl. přenesená",J175,0)</f>
        <v>0</v>
      </c>
      <c r="BH175" s="219">
        <f>IF(N175="sníž. přenesená",J175,0)</f>
        <v>0</v>
      </c>
      <c r="BI175" s="219">
        <f>IF(N175="nulová",J175,0)</f>
        <v>0</v>
      </c>
      <c r="BJ175" s="19" t="s">
        <v>23</v>
      </c>
      <c r="BK175" s="219">
        <f>ROUND(I175*H175,2)</f>
        <v>0</v>
      </c>
      <c r="BL175" s="19" t="s">
        <v>150</v>
      </c>
      <c r="BM175" s="218" t="s">
        <v>325</v>
      </c>
    </row>
    <row r="176" s="2" customFormat="1">
      <c r="A176" s="41"/>
      <c r="B176" s="42"/>
      <c r="C176" s="43"/>
      <c r="D176" s="256" t="s">
        <v>228</v>
      </c>
      <c r="E176" s="43"/>
      <c r="F176" s="257" t="s">
        <v>326</v>
      </c>
      <c r="G176" s="43"/>
      <c r="H176" s="43"/>
      <c r="I176" s="258"/>
      <c r="J176" s="43"/>
      <c r="K176" s="43"/>
      <c r="L176" s="47"/>
      <c r="M176" s="259"/>
      <c r="N176" s="260"/>
      <c r="O176" s="87"/>
      <c r="P176" s="87"/>
      <c r="Q176" s="87"/>
      <c r="R176" s="87"/>
      <c r="S176" s="87"/>
      <c r="T176" s="88"/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T176" s="19" t="s">
        <v>228</v>
      </c>
      <c r="AU176" s="19" t="s">
        <v>91</v>
      </c>
    </row>
    <row r="177" s="13" customFormat="1">
      <c r="A177" s="13"/>
      <c r="B177" s="220"/>
      <c r="C177" s="221"/>
      <c r="D177" s="222" t="s">
        <v>147</v>
      </c>
      <c r="E177" s="223" t="s">
        <v>36</v>
      </c>
      <c r="F177" s="224" t="s">
        <v>327</v>
      </c>
      <c r="G177" s="221"/>
      <c r="H177" s="223" t="s">
        <v>36</v>
      </c>
      <c r="I177" s="225"/>
      <c r="J177" s="221"/>
      <c r="K177" s="221"/>
      <c r="L177" s="226"/>
      <c r="M177" s="227"/>
      <c r="N177" s="228"/>
      <c r="O177" s="228"/>
      <c r="P177" s="228"/>
      <c r="Q177" s="228"/>
      <c r="R177" s="228"/>
      <c r="S177" s="228"/>
      <c r="T177" s="229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0" t="s">
        <v>147</v>
      </c>
      <c r="AU177" s="230" t="s">
        <v>91</v>
      </c>
      <c r="AV177" s="13" t="s">
        <v>23</v>
      </c>
      <c r="AW177" s="13" t="s">
        <v>43</v>
      </c>
      <c r="AX177" s="13" t="s">
        <v>82</v>
      </c>
      <c r="AY177" s="230" t="s">
        <v>137</v>
      </c>
    </row>
    <row r="178" s="14" customFormat="1">
      <c r="A178" s="14"/>
      <c r="B178" s="231"/>
      <c r="C178" s="232"/>
      <c r="D178" s="222" t="s">
        <v>147</v>
      </c>
      <c r="E178" s="233" t="s">
        <v>36</v>
      </c>
      <c r="F178" s="234" t="s">
        <v>328</v>
      </c>
      <c r="G178" s="232"/>
      <c r="H178" s="235">
        <v>26.100000000000001</v>
      </c>
      <c r="I178" s="236"/>
      <c r="J178" s="232"/>
      <c r="K178" s="232"/>
      <c r="L178" s="237"/>
      <c r="M178" s="238"/>
      <c r="N178" s="239"/>
      <c r="O178" s="239"/>
      <c r="P178" s="239"/>
      <c r="Q178" s="239"/>
      <c r="R178" s="239"/>
      <c r="S178" s="239"/>
      <c r="T178" s="240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1" t="s">
        <v>147</v>
      </c>
      <c r="AU178" s="241" t="s">
        <v>91</v>
      </c>
      <c r="AV178" s="14" t="s">
        <v>91</v>
      </c>
      <c r="AW178" s="14" t="s">
        <v>43</v>
      </c>
      <c r="AX178" s="14" t="s">
        <v>82</v>
      </c>
      <c r="AY178" s="241" t="s">
        <v>137</v>
      </c>
    </row>
    <row r="179" s="14" customFormat="1">
      <c r="A179" s="14"/>
      <c r="B179" s="231"/>
      <c r="C179" s="232"/>
      <c r="D179" s="222" t="s">
        <v>147</v>
      </c>
      <c r="E179" s="233" t="s">
        <v>36</v>
      </c>
      <c r="F179" s="234" t="s">
        <v>329</v>
      </c>
      <c r="G179" s="232"/>
      <c r="H179" s="235">
        <v>34</v>
      </c>
      <c r="I179" s="236"/>
      <c r="J179" s="232"/>
      <c r="K179" s="232"/>
      <c r="L179" s="237"/>
      <c r="M179" s="238"/>
      <c r="N179" s="239"/>
      <c r="O179" s="239"/>
      <c r="P179" s="239"/>
      <c r="Q179" s="239"/>
      <c r="R179" s="239"/>
      <c r="S179" s="239"/>
      <c r="T179" s="240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1" t="s">
        <v>147</v>
      </c>
      <c r="AU179" s="241" t="s">
        <v>91</v>
      </c>
      <c r="AV179" s="14" t="s">
        <v>91</v>
      </c>
      <c r="AW179" s="14" t="s">
        <v>43</v>
      </c>
      <c r="AX179" s="14" t="s">
        <v>82</v>
      </c>
      <c r="AY179" s="241" t="s">
        <v>137</v>
      </c>
    </row>
    <row r="180" s="14" customFormat="1">
      <c r="A180" s="14"/>
      <c r="B180" s="231"/>
      <c r="C180" s="232"/>
      <c r="D180" s="222" t="s">
        <v>147</v>
      </c>
      <c r="E180" s="233" t="s">
        <v>36</v>
      </c>
      <c r="F180" s="234" t="s">
        <v>330</v>
      </c>
      <c r="G180" s="232"/>
      <c r="H180" s="235">
        <v>3.1000000000000001</v>
      </c>
      <c r="I180" s="236"/>
      <c r="J180" s="232"/>
      <c r="K180" s="232"/>
      <c r="L180" s="237"/>
      <c r="M180" s="238"/>
      <c r="N180" s="239"/>
      <c r="O180" s="239"/>
      <c r="P180" s="239"/>
      <c r="Q180" s="239"/>
      <c r="R180" s="239"/>
      <c r="S180" s="239"/>
      <c r="T180" s="240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1" t="s">
        <v>147</v>
      </c>
      <c r="AU180" s="241" t="s">
        <v>91</v>
      </c>
      <c r="AV180" s="14" t="s">
        <v>91</v>
      </c>
      <c r="AW180" s="14" t="s">
        <v>43</v>
      </c>
      <c r="AX180" s="14" t="s">
        <v>82</v>
      </c>
      <c r="AY180" s="241" t="s">
        <v>137</v>
      </c>
    </row>
    <row r="181" s="2" customFormat="1" ht="16.5" customHeight="1">
      <c r="A181" s="41"/>
      <c r="B181" s="42"/>
      <c r="C181" s="207" t="s">
        <v>331</v>
      </c>
      <c r="D181" s="207" t="s">
        <v>140</v>
      </c>
      <c r="E181" s="208" t="s">
        <v>332</v>
      </c>
      <c r="F181" s="209" t="s">
        <v>333</v>
      </c>
      <c r="G181" s="210" t="s">
        <v>225</v>
      </c>
      <c r="H181" s="211">
        <v>63.200000000000003</v>
      </c>
      <c r="I181" s="212"/>
      <c r="J181" s="213">
        <f>ROUND(I181*H181,2)</f>
        <v>0</v>
      </c>
      <c r="K181" s="209" t="s">
        <v>226</v>
      </c>
      <c r="L181" s="47"/>
      <c r="M181" s="214" t="s">
        <v>36</v>
      </c>
      <c r="N181" s="215" t="s">
        <v>53</v>
      </c>
      <c r="O181" s="87"/>
      <c r="P181" s="216">
        <f>O181*H181</f>
        <v>0</v>
      </c>
      <c r="Q181" s="216">
        <v>0</v>
      </c>
      <c r="R181" s="216">
        <f>Q181*H181</f>
        <v>0</v>
      </c>
      <c r="S181" s="216">
        <v>0</v>
      </c>
      <c r="T181" s="217">
        <f>S181*H181</f>
        <v>0</v>
      </c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R181" s="218" t="s">
        <v>150</v>
      </c>
      <c r="AT181" s="218" t="s">
        <v>140</v>
      </c>
      <c r="AU181" s="218" t="s">
        <v>91</v>
      </c>
      <c r="AY181" s="19" t="s">
        <v>137</v>
      </c>
      <c r="BE181" s="219">
        <f>IF(N181="základní",J181,0)</f>
        <v>0</v>
      </c>
      <c r="BF181" s="219">
        <f>IF(N181="snížená",J181,0)</f>
        <v>0</v>
      </c>
      <c r="BG181" s="219">
        <f>IF(N181="zákl. přenesená",J181,0)</f>
        <v>0</v>
      </c>
      <c r="BH181" s="219">
        <f>IF(N181="sníž. přenesená",J181,0)</f>
        <v>0</v>
      </c>
      <c r="BI181" s="219">
        <f>IF(N181="nulová",J181,0)</f>
        <v>0</v>
      </c>
      <c r="BJ181" s="19" t="s">
        <v>23</v>
      </c>
      <c r="BK181" s="219">
        <f>ROUND(I181*H181,2)</f>
        <v>0</v>
      </c>
      <c r="BL181" s="19" t="s">
        <v>150</v>
      </c>
      <c r="BM181" s="218" t="s">
        <v>334</v>
      </c>
    </row>
    <row r="182" s="2" customFormat="1">
      <c r="A182" s="41"/>
      <c r="B182" s="42"/>
      <c r="C182" s="43"/>
      <c r="D182" s="256" t="s">
        <v>228</v>
      </c>
      <c r="E182" s="43"/>
      <c r="F182" s="257" t="s">
        <v>335</v>
      </c>
      <c r="G182" s="43"/>
      <c r="H182" s="43"/>
      <c r="I182" s="258"/>
      <c r="J182" s="43"/>
      <c r="K182" s="43"/>
      <c r="L182" s="47"/>
      <c r="M182" s="259"/>
      <c r="N182" s="260"/>
      <c r="O182" s="87"/>
      <c r="P182" s="87"/>
      <c r="Q182" s="87"/>
      <c r="R182" s="87"/>
      <c r="S182" s="87"/>
      <c r="T182" s="88"/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T182" s="19" t="s">
        <v>228</v>
      </c>
      <c r="AU182" s="19" t="s">
        <v>91</v>
      </c>
    </row>
    <row r="183" s="14" customFormat="1">
      <c r="A183" s="14"/>
      <c r="B183" s="231"/>
      <c r="C183" s="232"/>
      <c r="D183" s="222" t="s">
        <v>147</v>
      </c>
      <c r="E183" s="233" t="s">
        <v>36</v>
      </c>
      <c r="F183" s="234" t="s">
        <v>336</v>
      </c>
      <c r="G183" s="232"/>
      <c r="H183" s="235">
        <v>63.200000000000003</v>
      </c>
      <c r="I183" s="236"/>
      <c r="J183" s="232"/>
      <c r="K183" s="232"/>
      <c r="L183" s="237"/>
      <c r="M183" s="238"/>
      <c r="N183" s="239"/>
      <c r="O183" s="239"/>
      <c r="P183" s="239"/>
      <c r="Q183" s="239"/>
      <c r="R183" s="239"/>
      <c r="S183" s="239"/>
      <c r="T183" s="240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1" t="s">
        <v>147</v>
      </c>
      <c r="AU183" s="241" t="s">
        <v>91</v>
      </c>
      <c r="AV183" s="14" t="s">
        <v>91</v>
      </c>
      <c r="AW183" s="14" t="s">
        <v>43</v>
      </c>
      <c r="AX183" s="14" t="s">
        <v>23</v>
      </c>
      <c r="AY183" s="241" t="s">
        <v>137</v>
      </c>
    </row>
    <row r="184" s="2" customFormat="1" ht="24.15" customHeight="1">
      <c r="A184" s="41"/>
      <c r="B184" s="42"/>
      <c r="C184" s="207" t="s">
        <v>337</v>
      </c>
      <c r="D184" s="207" t="s">
        <v>140</v>
      </c>
      <c r="E184" s="208" t="s">
        <v>338</v>
      </c>
      <c r="F184" s="209" t="s">
        <v>339</v>
      </c>
      <c r="G184" s="210" t="s">
        <v>266</v>
      </c>
      <c r="H184" s="211">
        <v>0.85799999999999998</v>
      </c>
      <c r="I184" s="212"/>
      <c r="J184" s="213">
        <f>ROUND(I184*H184,2)</f>
        <v>0</v>
      </c>
      <c r="K184" s="209" t="s">
        <v>226</v>
      </c>
      <c r="L184" s="47"/>
      <c r="M184" s="214" t="s">
        <v>36</v>
      </c>
      <c r="N184" s="215" t="s">
        <v>53</v>
      </c>
      <c r="O184" s="87"/>
      <c r="P184" s="216">
        <f>O184*H184</f>
        <v>0</v>
      </c>
      <c r="Q184" s="216">
        <v>1.06277</v>
      </c>
      <c r="R184" s="216">
        <f>Q184*H184</f>
        <v>0.91185665999999999</v>
      </c>
      <c r="S184" s="216">
        <v>0</v>
      </c>
      <c r="T184" s="217">
        <f>S184*H184</f>
        <v>0</v>
      </c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R184" s="218" t="s">
        <v>150</v>
      </c>
      <c r="AT184" s="218" t="s">
        <v>140</v>
      </c>
      <c r="AU184" s="218" t="s">
        <v>91</v>
      </c>
      <c r="AY184" s="19" t="s">
        <v>137</v>
      </c>
      <c r="BE184" s="219">
        <f>IF(N184="základní",J184,0)</f>
        <v>0</v>
      </c>
      <c r="BF184" s="219">
        <f>IF(N184="snížená",J184,0)</f>
        <v>0</v>
      </c>
      <c r="BG184" s="219">
        <f>IF(N184="zákl. přenesená",J184,0)</f>
        <v>0</v>
      </c>
      <c r="BH184" s="219">
        <f>IF(N184="sníž. přenesená",J184,0)</f>
        <v>0</v>
      </c>
      <c r="BI184" s="219">
        <f>IF(N184="nulová",J184,0)</f>
        <v>0</v>
      </c>
      <c r="BJ184" s="19" t="s">
        <v>23</v>
      </c>
      <c r="BK184" s="219">
        <f>ROUND(I184*H184,2)</f>
        <v>0</v>
      </c>
      <c r="BL184" s="19" t="s">
        <v>150</v>
      </c>
      <c r="BM184" s="218" t="s">
        <v>340</v>
      </c>
    </row>
    <row r="185" s="2" customFormat="1">
      <c r="A185" s="41"/>
      <c r="B185" s="42"/>
      <c r="C185" s="43"/>
      <c r="D185" s="256" t="s">
        <v>228</v>
      </c>
      <c r="E185" s="43"/>
      <c r="F185" s="257" t="s">
        <v>341</v>
      </c>
      <c r="G185" s="43"/>
      <c r="H185" s="43"/>
      <c r="I185" s="258"/>
      <c r="J185" s="43"/>
      <c r="K185" s="43"/>
      <c r="L185" s="47"/>
      <c r="M185" s="259"/>
      <c r="N185" s="260"/>
      <c r="O185" s="87"/>
      <c r="P185" s="87"/>
      <c r="Q185" s="87"/>
      <c r="R185" s="87"/>
      <c r="S185" s="87"/>
      <c r="T185" s="88"/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T185" s="19" t="s">
        <v>228</v>
      </c>
      <c r="AU185" s="19" t="s">
        <v>91</v>
      </c>
    </row>
    <row r="186" s="14" customFormat="1">
      <c r="A186" s="14"/>
      <c r="B186" s="231"/>
      <c r="C186" s="232"/>
      <c r="D186" s="222" t="s">
        <v>147</v>
      </c>
      <c r="E186" s="233" t="s">
        <v>36</v>
      </c>
      <c r="F186" s="234" t="s">
        <v>342</v>
      </c>
      <c r="G186" s="232"/>
      <c r="H186" s="235">
        <v>0.85799999999999998</v>
      </c>
      <c r="I186" s="236"/>
      <c r="J186" s="232"/>
      <c r="K186" s="232"/>
      <c r="L186" s="237"/>
      <c r="M186" s="238"/>
      <c r="N186" s="239"/>
      <c r="O186" s="239"/>
      <c r="P186" s="239"/>
      <c r="Q186" s="239"/>
      <c r="R186" s="239"/>
      <c r="S186" s="239"/>
      <c r="T186" s="240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1" t="s">
        <v>147</v>
      </c>
      <c r="AU186" s="241" t="s">
        <v>91</v>
      </c>
      <c r="AV186" s="14" t="s">
        <v>91</v>
      </c>
      <c r="AW186" s="14" t="s">
        <v>43</v>
      </c>
      <c r="AX186" s="14" t="s">
        <v>82</v>
      </c>
      <c r="AY186" s="241" t="s">
        <v>137</v>
      </c>
    </row>
    <row r="187" s="15" customFormat="1">
      <c r="A187" s="15"/>
      <c r="B187" s="242"/>
      <c r="C187" s="243"/>
      <c r="D187" s="222" t="s">
        <v>147</v>
      </c>
      <c r="E187" s="244" t="s">
        <v>36</v>
      </c>
      <c r="F187" s="245" t="s">
        <v>149</v>
      </c>
      <c r="G187" s="243"/>
      <c r="H187" s="246">
        <v>0.85799999999999998</v>
      </c>
      <c r="I187" s="247"/>
      <c r="J187" s="243"/>
      <c r="K187" s="243"/>
      <c r="L187" s="248"/>
      <c r="M187" s="249"/>
      <c r="N187" s="250"/>
      <c r="O187" s="250"/>
      <c r="P187" s="250"/>
      <c r="Q187" s="250"/>
      <c r="R187" s="250"/>
      <c r="S187" s="250"/>
      <c r="T187" s="251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52" t="s">
        <v>147</v>
      </c>
      <c r="AU187" s="252" t="s">
        <v>91</v>
      </c>
      <c r="AV187" s="15" t="s">
        <v>150</v>
      </c>
      <c r="AW187" s="15" t="s">
        <v>4</v>
      </c>
      <c r="AX187" s="15" t="s">
        <v>23</v>
      </c>
      <c r="AY187" s="252" t="s">
        <v>137</v>
      </c>
    </row>
    <row r="188" s="2" customFormat="1" ht="16.5" customHeight="1">
      <c r="A188" s="41"/>
      <c r="B188" s="42"/>
      <c r="C188" s="207" t="s">
        <v>343</v>
      </c>
      <c r="D188" s="207" t="s">
        <v>140</v>
      </c>
      <c r="E188" s="208" t="s">
        <v>344</v>
      </c>
      <c r="F188" s="209" t="s">
        <v>345</v>
      </c>
      <c r="G188" s="210" t="s">
        <v>225</v>
      </c>
      <c r="H188" s="211">
        <v>252.09999999999999</v>
      </c>
      <c r="I188" s="212"/>
      <c r="J188" s="213">
        <f>ROUND(I188*H188,2)</f>
        <v>0</v>
      </c>
      <c r="K188" s="209" t="s">
        <v>226</v>
      </c>
      <c r="L188" s="47"/>
      <c r="M188" s="214" t="s">
        <v>36</v>
      </c>
      <c r="N188" s="215" t="s">
        <v>53</v>
      </c>
      <c r="O188" s="87"/>
      <c r="P188" s="216">
        <f>O188*H188</f>
        <v>0</v>
      </c>
      <c r="Q188" s="216">
        <v>0.0026900000000000001</v>
      </c>
      <c r="R188" s="216">
        <f>Q188*H188</f>
        <v>0.678149</v>
      </c>
      <c r="S188" s="216">
        <v>0</v>
      </c>
      <c r="T188" s="217">
        <f>S188*H188</f>
        <v>0</v>
      </c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R188" s="218" t="s">
        <v>150</v>
      </c>
      <c r="AT188" s="218" t="s">
        <v>140</v>
      </c>
      <c r="AU188" s="218" t="s">
        <v>91</v>
      </c>
      <c r="AY188" s="19" t="s">
        <v>137</v>
      </c>
      <c r="BE188" s="219">
        <f>IF(N188="základní",J188,0)</f>
        <v>0</v>
      </c>
      <c r="BF188" s="219">
        <f>IF(N188="snížená",J188,0)</f>
        <v>0</v>
      </c>
      <c r="BG188" s="219">
        <f>IF(N188="zákl. přenesená",J188,0)</f>
        <v>0</v>
      </c>
      <c r="BH188" s="219">
        <f>IF(N188="sníž. přenesená",J188,0)</f>
        <v>0</v>
      </c>
      <c r="BI188" s="219">
        <f>IF(N188="nulová",J188,0)</f>
        <v>0</v>
      </c>
      <c r="BJ188" s="19" t="s">
        <v>23</v>
      </c>
      <c r="BK188" s="219">
        <f>ROUND(I188*H188,2)</f>
        <v>0</v>
      </c>
      <c r="BL188" s="19" t="s">
        <v>150</v>
      </c>
      <c r="BM188" s="218" t="s">
        <v>346</v>
      </c>
    </row>
    <row r="189" s="2" customFormat="1">
      <c r="A189" s="41"/>
      <c r="B189" s="42"/>
      <c r="C189" s="43"/>
      <c r="D189" s="256" t="s">
        <v>228</v>
      </c>
      <c r="E189" s="43"/>
      <c r="F189" s="257" t="s">
        <v>347</v>
      </c>
      <c r="G189" s="43"/>
      <c r="H189" s="43"/>
      <c r="I189" s="258"/>
      <c r="J189" s="43"/>
      <c r="K189" s="43"/>
      <c r="L189" s="47"/>
      <c r="M189" s="259"/>
      <c r="N189" s="260"/>
      <c r="O189" s="87"/>
      <c r="P189" s="87"/>
      <c r="Q189" s="87"/>
      <c r="R189" s="87"/>
      <c r="S189" s="87"/>
      <c r="T189" s="88"/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T189" s="19" t="s">
        <v>228</v>
      </c>
      <c r="AU189" s="19" t="s">
        <v>91</v>
      </c>
    </row>
    <row r="190" s="14" customFormat="1">
      <c r="A190" s="14"/>
      <c r="B190" s="231"/>
      <c r="C190" s="232"/>
      <c r="D190" s="222" t="s">
        <v>147</v>
      </c>
      <c r="E190" s="233" t="s">
        <v>36</v>
      </c>
      <c r="F190" s="234" t="s">
        <v>348</v>
      </c>
      <c r="G190" s="232"/>
      <c r="H190" s="235">
        <v>187</v>
      </c>
      <c r="I190" s="236"/>
      <c r="J190" s="232"/>
      <c r="K190" s="232"/>
      <c r="L190" s="237"/>
      <c r="M190" s="238"/>
      <c r="N190" s="239"/>
      <c r="O190" s="239"/>
      <c r="P190" s="239"/>
      <c r="Q190" s="239"/>
      <c r="R190" s="239"/>
      <c r="S190" s="239"/>
      <c r="T190" s="240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1" t="s">
        <v>147</v>
      </c>
      <c r="AU190" s="241" t="s">
        <v>91</v>
      </c>
      <c r="AV190" s="14" t="s">
        <v>91</v>
      </c>
      <c r="AW190" s="14" t="s">
        <v>43</v>
      </c>
      <c r="AX190" s="14" t="s">
        <v>82</v>
      </c>
      <c r="AY190" s="241" t="s">
        <v>137</v>
      </c>
    </row>
    <row r="191" s="14" customFormat="1">
      <c r="A191" s="14"/>
      <c r="B191" s="231"/>
      <c r="C191" s="232"/>
      <c r="D191" s="222" t="s">
        <v>147</v>
      </c>
      <c r="E191" s="233" t="s">
        <v>36</v>
      </c>
      <c r="F191" s="234" t="s">
        <v>349</v>
      </c>
      <c r="G191" s="232"/>
      <c r="H191" s="235">
        <v>65.099999999999994</v>
      </c>
      <c r="I191" s="236"/>
      <c r="J191" s="232"/>
      <c r="K191" s="232"/>
      <c r="L191" s="237"/>
      <c r="M191" s="238"/>
      <c r="N191" s="239"/>
      <c r="O191" s="239"/>
      <c r="P191" s="239"/>
      <c r="Q191" s="239"/>
      <c r="R191" s="239"/>
      <c r="S191" s="239"/>
      <c r="T191" s="240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1" t="s">
        <v>147</v>
      </c>
      <c r="AU191" s="241" t="s">
        <v>91</v>
      </c>
      <c r="AV191" s="14" t="s">
        <v>91</v>
      </c>
      <c r="AW191" s="14" t="s">
        <v>43</v>
      </c>
      <c r="AX191" s="14" t="s">
        <v>82</v>
      </c>
      <c r="AY191" s="241" t="s">
        <v>137</v>
      </c>
    </row>
    <row r="192" s="2" customFormat="1" ht="16.5" customHeight="1">
      <c r="A192" s="41"/>
      <c r="B192" s="42"/>
      <c r="C192" s="207" t="s">
        <v>350</v>
      </c>
      <c r="D192" s="207" t="s">
        <v>140</v>
      </c>
      <c r="E192" s="208" t="s">
        <v>351</v>
      </c>
      <c r="F192" s="209" t="s">
        <v>352</v>
      </c>
      <c r="G192" s="210" t="s">
        <v>225</v>
      </c>
      <c r="H192" s="211">
        <v>252.09999999999999</v>
      </c>
      <c r="I192" s="212"/>
      <c r="J192" s="213">
        <f>ROUND(I192*H192,2)</f>
        <v>0</v>
      </c>
      <c r="K192" s="209" t="s">
        <v>226</v>
      </c>
      <c r="L192" s="47"/>
      <c r="M192" s="214" t="s">
        <v>36</v>
      </c>
      <c r="N192" s="215" t="s">
        <v>53</v>
      </c>
      <c r="O192" s="87"/>
      <c r="P192" s="216">
        <f>O192*H192</f>
        <v>0</v>
      </c>
      <c r="Q192" s="216">
        <v>0</v>
      </c>
      <c r="R192" s="216">
        <f>Q192*H192</f>
        <v>0</v>
      </c>
      <c r="S192" s="216">
        <v>0</v>
      </c>
      <c r="T192" s="217">
        <f>S192*H192</f>
        <v>0</v>
      </c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R192" s="218" t="s">
        <v>150</v>
      </c>
      <c r="AT192" s="218" t="s">
        <v>140</v>
      </c>
      <c r="AU192" s="218" t="s">
        <v>91</v>
      </c>
      <c r="AY192" s="19" t="s">
        <v>137</v>
      </c>
      <c r="BE192" s="219">
        <f>IF(N192="základní",J192,0)</f>
        <v>0</v>
      </c>
      <c r="BF192" s="219">
        <f>IF(N192="snížená",J192,0)</f>
        <v>0</v>
      </c>
      <c r="BG192" s="219">
        <f>IF(N192="zákl. přenesená",J192,0)</f>
        <v>0</v>
      </c>
      <c r="BH192" s="219">
        <f>IF(N192="sníž. přenesená",J192,0)</f>
        <v>0</v>
      </c>
      <c r="BI192" s="219">
        <f>IF(N192="nulová",J192,0)</f>
        <v>0</v>
      </c>
      <c r="BJ192" s="19" t="s">
        <v>23</v>
      </c>
      <c r="BK192" s="219">
        <f>ROUND(I192*H192,2)</f>
        <v>0</v>
      </c>
      <c r="BL192" s="19" t="s">
        <v>150</v>
      </c>
      <c r="BM192" s="218" t="s">
        <v>353</v>
      </c>
    </row>
    <row r="193" s="2" customFormat="1">
      <c r="A193" s="41"/>
      <c r="B193" s="42"/>
      <c r="C193" s="43"/>
      <c r="D193" s="256" t="s">
        <v>228</v>
      </c>
      <c r="E193" s="43"/>
      <c r="F193" s="257" t="s">
        <v>354</v>
      </c>
      <c r="G193" s="43"/>
      <c r="H193" s="43"/>
      <c r="I193" s="258"/>
      <c r="J193" s="43"/>
      <c r="K193" s="43"/>
      <c r="L193" s="47"/>
      <c r="M193" s="259"/>
      <c r="N193" s="260"/>
      <c r="O193" s="87"/>
      <c r="P193" s="87"/>
      <c r="Q193" s="87"/>
      <c r="R193" s="87"/>
      <c r="S193" s="87"/>
      <c r="T193" s="88"/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T193" s="19" t="s">
        <v>228</v>
      </c>
      <c r="AU193" s="19" t="s">
        <v>91</v>
      </c>
    </row>
    <row r="194" s="14" customFormat="1">
      <c r="A194" s="14"/>
      <c r="B194" s="231"/>
      <c r="C194" s="232"/>
      <c r="D194" s="222" t="s">
        <v>147</v>
      </c>
      <c r="E194" s="233" t="s">
        <v>36</v>
      </c>
      <c r="F194" s="234" t="s">
        <v>355</v>
      </c>
      <c r="G194" s="232"/>
      <c r="H194" s="235">
        <v>252.09999999999999</v>
      </c>
      <c r="I194" s="236"/>
      <c r="J194" s="232"/>
      <c r="K194" s="232"/>
      <c r="L194" s="237"/>
      <c r="M194" s="238"/>
      <c r="N194" s="239"/>
      <c r="O194" s="239"/>
      <c r="P194" s="239"/>
      <c r="Q194" s="239"/>
      <c r="R194" s="239"/>
      <c r="S194" s="239"/>
      <c r="T194" s="240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1" t="s">
        <v>147</v>
      </c>
      <c r="AU194" s="241" t="s">
        <v>91</v>
      </c>
      <c r="AV194" s="14" t="s">
        <v>91</v>
      </c>
      <c r="AW194" s="14" t="s">
        <v>43</v>
      </c>
      <c r="AX194" s="14" t="s">
        <v>23</v>
      </c>
      <c r="AY194" s="241" t="s">
        <v>137</v>
      </c>
    </row>
    <row r="195" s="2" customFormat="1" ht="55.5" customHeight="1">
      <c r="A195" s="41"/>
      <c r="B195" s="42"/>
      <c r="C195" s="207" t="s">
        <v>7</v>
      </c>
      <c r="D195" s="207" t="s">
        <v>140</v>
      </c>
      <c r="E195" s="208" t="s">
        <v>356</v>
      </c>
      <c r="F195" s="209" t="s">
        <v>357</v>
      </c>
      <c r="G195" s="210" t="s">
        <v>266</v>
      </c>
      <c r="H195" s="211">
        <v>3.0880000000000001</v>
      </c>
      <c r="I195" s="212"/>
      <c r="J195" s="213">
        <f>ROUND(I195*H195,2)</f>
        <v>0</v>
      </c>
      <c r="K195" s="209" t="s">
        <v>226</v>
      </c>
      <c r="L195" s="47"/>
      <c r="M195" s="214" t="s">
        <v>36</v>
      </c>
      <c r="N195" s="215" t="s">
        <v>53</v>
      </c>
      <c r="O195" s="87"/>
      <c r="P195" s="216">
        <f>O195*H195</f>
        <v>0</v>
      </c>
      <c r="Q195" s="216">
        <v>1.0593999999999999</v>
      </c>
      <c r="R195" s="216">
        <f>Q195*H195</f>
        <v>3.2714271999999998</v>
      </c>
      <c r="S195" s="216">
        <v>0</v>
      </c>
      <c r="T195" s="217">
        <f>S195*H195</f>
        <v>0</v>
      </c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R195" s="218" t="s">
        <v>150</v>
      </c>
      <c r="AT195" s="218" t="s">
        <v>140</v>
      </c>
      <c r="AU195" s="218" t="s">
        <v>91</v>
      </c>
      <c r="AY195" s="19" t="s">
        <v>137</v>
      </c>
      <c r="BE195" s="219">
        <f>IF(N195="základní",J195,0)</f>
        <v>0</v>
      </c>
      <c r="BF195" s="219">
        <f>IF(N195="snížená",J195,0)</f>
        <v>0</v>
      </c>
      <c r="BG195" s="219">
        <f>IF(N195="zákl. přenesená",J195,0)</f>
        <v>0</v>
      </c>
      <c r="BH195" s="219">
        <f>IF(N195="sníž. přenesená",J195,0)</f>
        <v>0</v>
      </c>
      <c r="BI195" s="219">
        <f>IF(N195="nulová",J195,0)</f>
        <v>0</v>
      </c>
      <c r="BJ195" s="19" t="s">
        <v>23</v>
      </c>
      <c r="BK195" s="219">
        <f>ROUND(I195*H195,2)</f>
        <v>0</v>
      </c>
      <c r="BL195" s="19" t="s">
        <v>150</v>
      </c>
      <c r="BM195" s="218" t="s">
        <v>358</v>
      </c>
    </row>
    <row r="196" s="2" customFormat="1">
      <c r="A196" s="41"/>
      <c r="B196" s="42"/>
      <c r="C196" s="43"/>
      <c r="D196" s="256" t="s">
        <v>228</v>
      </c>
      <c r="E196" s="43"/>
      <c r="F196" s="257" t="s">
        <v>359</v>
      </c>
      <c r="G196" s="43"/>
      <c r="H196" s="43"/>
      <c r="I196" s="258"/>
      <c r="J196" s="43"/>
      <c r="K196" s="43"/>
      <c r="L196" s="47"/>
      <c r="M196" s="259"/>
      <c r="N196" s="260"/>
      <c r="O196" s="87"/>
      <c r="P196" s="87"/>
      <c r="Q196" s="87"/>
      <c r="R196" s="87"/>
      <c r="S196" s="87"/>
      <c r="T196" s="88"/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T196" s="19" t="s">
        <v>228</v>
      </c>
      <c r="AU196" s="19" t="s">
        <v>91</v>
      </c>
    </row>
    <row r="197" s="14" customFormat="1">
      <c r="A197" s="14"/>
      <c r="B197" s="231"/>
      <c r="C197" s="232"/>
      <c r="D197" s="222" t="s">
        <v>147</v>
      </c>
      <c r="E197" s="233" t="s">
        <v>36</v>
      </c>
      <c r="F197" s="234" t="s">
        <v>360</v>
      </c>
      <c r="G197" s="232"/>
      <c r="H197" s="235">
        <v>1.6319999999999999</v>
      </c>
      <c r="I197" s="236"/>
      <c r="J197" s="232"/>
      <c r="K197" s="232"/>
      <c r="L197" s="237"/>
      <c r="M197" s="238"/>
      <c r="N197" s="239"/>
      <c r="O197" s="239"/>
      <c r="P197" s="239"/>
      <c r="Q197" s="239"/>
      <c r="R197" s="239"/>
      <c r="S197" s="239"/>
      <c r="T197" s="240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1" t="s">
        <v>147</v>
      </c>
      <c r="AU197" s="241" t="s">
        <v>91</v>
      </c>
      <c r="AV197" s="14" t="s">
        <v>91</v>
      </c>
      <c r="AW197" s="14" t="s">
        <v>43</v>
      </c>
      <c r="AX197" s="14" t="s">
        <v>82</v>
      </c>
      <c r="AY197" s="241" t="s">
        <v>137</v>
      </c>
    </row>
    <row r="198" s="14" customFormat="1">
      <c r="A198" s="14"/>
      <c r="B198" s="231"/>
      <c r="C198" s="232"/>
      <c r="D198" s="222" t="s">
        <v>147</v>
      </c>
      <c r="E198" s="233" t="s">
        <v>36</v>
      </c>
      <c r="F198" s="234" t="s">
        <v>361</v>
      </c>
      <c r="G198" s="232"/>
      <c r="H198" s="235">
        <v>0.29799999999999999</v>
      </c>
      <c r="I198" s="236"/>
      <c r="J198" s="232"/>
      <c r="K198" s="232"/>
      <c r="L198" s="237"/>
      <c r="M198" s="238"/>
      <c r="N198" s="239"/>
      <c r="O198" s="239"/>
      <c r="P198" s="239"/>
      <c r="Q198" s="239"/>
      <c r="R198" s="239"/>
      <c r="S198" s="239"/>
      <c r="T198" s="240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1" t="s">
        <v>147</v>
      </c>
      <c r="AU198" s="241" t="s">
        <v>91</v>
      </c>
      <c r="AV198" s="14" t="s">
        <v>91</v>
      </c>
      <c r="AW198" s="14" t="s">
        <v>43</v>
      </c>
      <c r="AX198" s="14" t="s">
        <v>82</v>
      </c>
      <c r="AY198" s="241" t="s">
        <v>137</v>
      </c>
    </row>
    <row r="199" s="14" customFormat="1">
      <c r="A199" s="14"/>
      <c r="B199" s="231"/>
      <c r="C199" s="232"/>
      <c r="D199" s="222" t="s">
        <v>147</v>
      </c>
      <c r="E199" s="233" t="s">
        <v>36</v>
      </c>
      <c r="F199" s="234" t="s">
        <v>362</v>
      </c>
      <c r="G199" s="232"/>
      <c r="H199" s="235">
        <v>0.97899999999999998</v>
      </c>
      <c r="I199" s="236"/>
      <c r="J199" s="232"/>
      <c r="K199" s="232"/>
      <c r="L199" s="237"/>
      <c r="M199" s="238"/>
      <c r="N199" s="239"/>
      <c r="O199" s="239"/>
      <c r="P199" s="239"/>
      <c r="Q199" s="239"/>
      <c r="R199" s="239"/>
      <c r="S199" s="239"/>
      <c r="T199" s="240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1" t="s">
        <v>147</v>
      </c>
      <c r="AU199" s="241" t="s">
        <v>91</v>
      </c>
      <c r="AV199" s="14" t="s">
        <v>91</v>
      </c>
      <c r="AW199" s="14" t="s">
        <v>43</v>
      </c>
      <c r="AX199" s="14" t="s">
        <v>82</v>
      </c>
      <c r="AY199" s="241" t="s">
        <v>137</v>
      </c>
    </row>
    <row r="200" s="14" customFormat="1">
      <c r="A200" s="14"/>
      <c r="B200" s="231"/>
      <c r="C200" s="232"/>
      <c r="D200" s="222" t="s">
        <v>147</v>
      </c>
      <c r="E200" s="233" t="s">
        <v>36</v>
      </c>
      <c r="F200" s="234" t="s">
        <v>363</v>
      </c>
      <c r="G200" s="232"/>
      <c r="H200" s="235">
        <v>0.17899999999999999</v>
      </c>
      <c r="I200" s="236"/>
      <c r="J200" s="232"/>
      <c r="K200" s="232"/>
      <c r="L200" s="237"/>
      <c r="M200" s="238"/>
      <c r="N200" s="239"/>
      <c r="O200" s="239"/>
      <c r="P200" s="239"/>
      <c r="Q200" s="239"/>
      <c r="R200" s="239"/>
      <c r="S200" s="239"/>
      <c r="T200" s="240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1" t="s">
        <v>147</v>
      </c>
      <c r="AU200" s="241" t="s">
        <v>91</v>
      </c>
      <c r="AV200" s="14" t="s">
        <v>91</v>
      </c>
      <c r="AW200" s="14" t="s">
        <v>43</v>
      </c>
      <c r="AX200" s="14" t="s">
        <v>82</v>
      </c>
      <c r="AY200" s="241" t="s">
        <v>137</v>
      </c>
    </row>
    <row r="201" s="12" customFormat="1" ht="22.8" customHeight="1">
      <c r="A201" s="12"/>
      <c r="B201" s="191"/>
      <c r="C201" s="192"/>
      <c r="D201" s="193" t="s">
        <v>81</v>
      </c>
      <c r="E201" s="205" t="s">
        <v>159</v>
      </c>
      <c r="F201" s="205" t="s">
        <v>364</v>
      </c>
      <c r="G201" s="192"/>
      <c r="H201" s="192"/>
      <c r="I201" s="195"/>
      <c r="J201" s="206">
        <f>BK201</f>
        <v>0</v>
      </c>
      <c r="K201" s="192"/>
      <c r="L201" s="197"/>
      <c r="M201" s="198"/>
      <c r="N201" s="199"/>
      <c r="O201" s="199"/>
      <c r="P201" s="200">
        <f>SUM(P202:P277)</f>
        <v>0</v>
      </c>
      <c r="Q201" s="199"/>
      <c r="R201" s="200">
        <f>SUM(R202:R277)</f>
        <v>170.83646092999996</v>
      </c>
      <c r="S201" s="199"/>
      <c r="T201" s="201">
        <f>SUM(T202:T277)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02" t="s">
        <v>23</v>
      </c>
      <c r="AT201" s="203" t="s">
        <v>81</v>
      </c>
      <c r="AU201" s="203" t="s">
        <v>23</v>
      </c>
      <c r="AY201" s="202" t="s">
        <v>137</v>
      </c>
      <c r="BK201" s="204">
        <f>SUM(BK202:BK277)</f>
        <v>0</v>
      </c>
    </row>
    <row r="202" s="2" customFormat="1" ht="49.05" customHeight="1">
      <c r="A202" s="41"/>
      <c r="B202" s="42"/>
      <c r="C202" s="207" t="s">
        <v>365</v>
      </c>
      <c r="D202" s="207" t="s">
        <v>140</v>
      </c>
      <c r="E202" s="208" t="s">
        <v>366</v>
      </c>
      <c r="F202" s="209" t="s">
        <v>367</v>
      </c>
      <c r="G202" s="210" t="s">
        <v>225</v>
      </c>
      <c r="H202" s="211">
        <v>109.672</v>
      </c>
      <c r="I202" s="212"/>
      <c r="J202" s="213">
        <f>ROUND(I202*H202,2)</f>
        <v>0</v>
      </c>
      <c r="K202" s="209" t="s">
        <v>281</v>
      </c>
      <c r="L202" s="47"/>
      <c r="M202" s="214" t="s">
        <v>36</v>
      </c>
      <c r="N202" s="215" t="s">
        <v>53</v>
      </c>
      <c r="O202" s="87"/>
      <c r="P202" s="216">
        <f>O202*H202</f>
        <v>0</v>
      </c>
      <c r="Q202" s="216">
        <v>0.37698999999999999</v>
      </c>
      <c r="R202" s="216">
        <f>Q202*H202</f>
        <v>41.345247279999995</v>
      </c>
      <c r="S202" s="216">
        <v>0</v>
      </c>
      <c r="T202" s="217">
        <f>S202*H202</f>
        <v>0</v>
      </c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R202" s="218" t="s">
        <v>150</v>
      </c>
      <c r="AT202" s="218" t="s">
        <v>140</v>
      </c>
      <c r="AU202" s="218" t="s">
        <v>91</v>
      </c>
      <c r="AY202" s="19" t="s">
        <v>137</v>
      </c>
      <c r="BE202" s="219">
        <f>IF(N202="základní",J202,0)</f>
        <v>0</v>
      </c>
      <c r="BF202" s="219">
        <f>IF(N202="snížená",J202,0)</f>
        <v>0</v>
      </c>
      <c r="BG202" s="219">
        <f>IF(N202="zákl. přenesená",J202,0)</f>
        <v>0</v>
      </c>
      <c r="BH202" s="219">
        <f>IF(N202="sníž. přenesená",J202,0)</f>
        <v>0</v>
      </c>
      <c r="BI202" s="219">
        <f>IF(N202="nulová",J202,0)</f>
        <v>0</v>
      </c>
      <c r="BJ202" s="19" t="s">
        <v>23</v>
      </c>
      <c r="BK202" s="219">
        <f>ROUND(I202*H202,2)</f>
        <v>0</v>
      </c>
      <c r="BL202" s="19" t="s">
        <v>150</v>
      </c>
      <c r="BM202" s="218" t="s">
        <v>368</v>
      </c>
    </row>
    <row r="203" s="14" customFormat="1">
      <c r="A203" s="14"/>
      <c r="B203" s="231"/>
      <c r="C203" s="232"/>
      <c r="D203" s="222" t="s">
        <v>147</v>
      </c>
      <c r="E203" s="233" t="s">
        <v>36</v>
      </c>
      <c r="F203" s="234" t="s">
        <v>369</v>
      </c>
      <c r="G203" s="232"/>
      <c r="H203" s="235">
        <v>44.363</v>
      </c>
      <c r="I203" s="236"/>
      <c r="J203" s="232"/>
      <c r="K203" s="232"/>
      <c r="L203" s="237"/>
      <c r="M203" s="238"/>
      <c r="N203" s="239"/>
      <c r="O203" s="239"/>
      <c r="P203" s="239"/>
      <c r="Q203" s="239"/>
      <c r="R203" s="239"/>
      <c r="S203" s="239"/>
      <c r="T203" s="240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1" t="s">
        <v>147</v>
      </c>
      <c r="AU203" s="241" t="s">
        <v>91</v>
      </c>
      <c r="AV203" s="14" t="s">
        <v>91</v>
      </c>
      <c r="AW203" s="14" t="s">
        <v>43</v>
      </c>
      <c r="AX203" s="14" t="s">
        <v>82</v>
      </c>
      <c r="AY203" s="241" t="s">
        <v>137</v>
      </c>
    </row>
    <row r="204" s="14" customFormat="1">
      <c r="A204" s="14"/>
      <c r="B204" s="231"/>
      <c r="C204" s="232"/>
      <c r="D204" s="222" t="s">
        <v>147</v>
      </c>
      <c r="E204" s="233" t="s">
        <v>36</v>
      </c>
      <c r="F204" s="234" t="s">
        <v>370</v>
      </c>
      <c r="G204" s="232"/>
      <c r="H204" s="235">
        <v>65.308999999999998</v>
      </c>
      <c r="I204" s="236"/>
      <c r="J204" s="232"/>
      <c r="K204" s="232"/>
      <c r="L204" s="237"/>
      <c r="M204" s="238"/>
      <c r="N204" s="239"/>
      <c r="O204" s="239"/>
      <c r="P204" s="239"/>
      <c r="Q204" s="239"/>
      <c r="R204" s="239"/>
      <c r="S204" s="239"/>
      <c r="T204" s="240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1" t="s">
        <v>147</v>
      </c>
      <c r="AU204" s="241" t="s">
        <v>91</v>
      </c>
      <c r="AV204" s="14" t="s">
        <v>91</v>
      </c>
      <c r="AW204" s="14" t="s">
        <v>43</v>
      </c>
      <c r="AX204" s="14" t="s">
        <v>82</v>
      </c>
      <c r="AY204" s="241" t="s">
        <v>137</v>
      </c>
    </row>
    <row r="205" s="2" customFormat="1" ht="49.05" customHeight="1">
      <c r="A205" s="41"/>
      <c r="B205" s="42"/>
      <c r="C205" s="207" t="s">
        <v>371</v>
      </c>
      <c r="D205" s="207" t="s">
        <v>140</v>
      </c>
      <c r="E205" s="208" t="s">
        <v>372</v>
      </c>
      <c r="F205" s="209" t="s">
        <v>373</v>
      </c>
      <c r="G205" s="210" t="s">
        <v>225</v>
      </c>
      <c r="H205" s="211">
        <v>66.625</v>
      </c>
      <c r="I205" s="212"/>
      <c r="J205" s="213">
        <f>ROUND(I205*H205,2)</f>
        <v>0</v>
      </c>
      <c r="K205" s="209" t="s">
        <v>281</v>
      </c>
      <c r="L205" s="47"/>
      <c r="M205" s="214" t="s">
        <v>36</v>
      </c>
      <c r="N205" s="215" t="s">
        <v>53</v>
      </c>
      <c r="O205" s="87"/>
      <c r="P205" s="216">
        <f>O205*H205</f>
        <v>0</v>
      </c>
      <c r="Q205" s="216">
        <v>0.45206000000000002</v>
      </c>
      <c r="R205" s="216">
        <f>Q205*H205</f>
        <v>30.1184975</v>
      </c>
      <c r="S205" s="216">
        <v>0</v>
      </c>
      <c r="T205" s="217">
        <f>S205*H205</f>
        <v>0</v>
      </c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R205" s="218" t="s">
        <v>150</v>
      </c>
      <c r="AT205" s="218" t="s">
        <v>140</v>
      </c>
      <c r="AU205" s="218" t="s">
        <v>91</v>
      </c>
      <c r="AY205" s="19" t="s">
        <v>137</v>
      </c>
      <c r="BE205" s="219">
        <f>IF(N205="základní",J205,0)</f>
        <v>0</v>
      </c>
      <c r="BF205" s="219">
        <f>IF(N205="snížená",J205,0)</f>
        <v>0</v>
      </c>
      <c r="BG205" s="219">
        <f>IF(N205="zákl. přenesená",J205,0)</f>
        <v>0</v>
      </c>
      <c r="BH205" s="219">
        <f>IF(N205="sníž. přenesená",J205,0)</f>
        <v>0</v>
      </c>
      <c r="BI205" s="219">
        <f>IF(N205="nulová",J205,0)</f>
        <v>0</v>
      </c>
      <c r="BJ205" s="19" t="s">
        <v>23</v>
      </c>
      <c r="BK205" s="219">
        <f>ROUND(I205*H205,2)</f>
        <v>0</v>
      </c>
      <c r="BL205" s="19" t="s">
        <v>150</v>
      </c>
      <c r="BM205" s="218" t="s">
        <v>374</v>
      </c>
    </row>
    <row r="206" s="14" customFormat="1">
      <c r="A206" s="14"/>
      <c r="B206" s="231"/>
      <c r="C206" s="232"/>
      <c r="D206" s="222" t="s">
        <v>147</v>
      </c>
      <c r="E206" s="233" t="s">
        <v>36</v>
      </c>
      <c r="F206" s="234" t="s">
        <v>375</v>
      </c>
      <c r="G206" s="232"/>
      <c r="H206" s="235">
        <v>29.25</v>
      </c>
      <c r="I206" s="236"/>
      <c r="J206" s="232"/>
      <c r="K206" s="232"/>
      <c r="L206" s="237"/>
      <c r="M206" s="238"/>
      <c r="N206" s="239"/>
      <c r="O206" s="239"/>
      <c r="P206" s="239"/>
      <c r="Q206" s="239"/>
      <c r="R206" s="239"/>
      <c r="S206" s="239"/>
      <c r="T206" s="240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1" t="s">
        <v>147</v>
      </c>
      <c r="AU206" s="241" t="s">
        <v>91</v>
      </c>
      <c r="AV206" s="14" t="s">
        <v>91</v>
      </c>
      <c r="AW206" s="14" t="s">
        <v>43</v>
      </c>
      <c r="AX206" s="14" t="s">
        <v>82</v>
      </c>
      <c r="AY206" s="241" t="s">
        <v>137</v>
      </c>
    </row>
    <row r="207" s="14" customFormat="1">
      <c r="A207" s="14"/>
      <c r="B207" s="231"/>
      <c r="C207" s="232"/>
      <c r="D207" s="222" t="s">
        <v>147</v>
      </c>
      <c r="E207" s="233" t="s">
        <v>36</v>
      </c>
      <c r="F207" s="234" t="s">
        <v>376</v>
      </c>
      <c r="G207" s="232"/>
      <c r="H207" s="235">
        <v>37.375</v>
      </c>
      <c r="I207" s="236"/>
      <c r="J207" s="232"/>
      <c r="K207" s="232"/>
      <c r="L207" s="237"/>
      <c r="M207" s="238"/>
      <c r="N207" s="239"/>
      <c r="O207" s="239"/>
      <c r="P207" s="239"/>
      <c r="Q207" s="239"/>
      <c r="R207" s="239"/>
      <c r="S207" s="239"/>
      <c r="T207" s="240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1" t="s">
        <v>147</v>
      </c>
      <c r="AU207" s="241" t="s">
        <v>91</v>
      </c>
      <c r="AV207" s="14" t="s">
        <v>91</v>
      </c>
      <c r="AW207" s="14" t="s">
        <v>43</v>
      </c>
      <c r="AX207" s="14" t="s">
        <v>82</v>
      </c>
      <c r="AY207" s="241" t="s">
        <v>137</v>
      </c>
    </row>
    <row r="208" s="2" customFormat="1" ht="37.8" customHeight="1">
      <c r="A208" s="41"/>
      <c r="B208" s="42"/>
      <c r="C208" s="207" t="s">
        <v>377</v>
      </c>
      <c r="D208" s="207" t="s">
        <v>140</v>
      </c>
      <c r="E208" s="208" t="s">
        <v>378</v>
      </c>
      <c r="F208" s="209" t="s">
        <v>379</v>
      </c>
      <c r="G208" s="210" t="s">
        <v>225</v>
      </c>
      <c r="H208" s="211">
        <v>23.75</v>
      </c>
      <c r="I208" s="212"/>
      <c r="J208" s="213">
        <f>ROUND(I208*H208,2)</f>
        <v>0</v>
      </c>
      <c r="K208" s="209" t="s">
        <v>226</v>
      </c>
      <c r="L208" s="47"/>
      <c r="M208" s="214" t="s">
        <v>36</v>
      </c>
      <c r="N208" s="215" t="s">
        <v>53</v>
      </c>
      <c r="O208" s="87"/>
      <c r="P208" s="216">
        <f>O208*H208</f>
        <v>0</v>
      </c>
      <c r="Q208" s="216">
        <v>0.17351</v>
      </c>
      <c r="R208" s="216">
        <f>Q208*H208</f>
        <v>4.1208625000000003</v>
      </c>
      <c r="S208" s="216">
        <v>0</v>
      </c>
      <c r="T208" s="217">
        <f>S208*H208</f>
        <v>0</v>
      </c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R208" s="218" t="s">
        <v>150</v>
      </c>
      <c r="AT208" s="218" t="s">
        <v>140</v>
      </c>
      <c r="AU208" s="218" t="s">
        <v>91</v>
      </c>
      <c r="AY208" s="19" t="s">
        <v>137</v>
      </c>
      <c r="BE208" s="219">
        <f>IF(N208="základní",J208,0)</f>
        <v>0</v>
      </c>
      <c r="BF208" s="219">
        <f>IF(N208="snížená",J208,0)</f>
        <v>0</v>
      </c>
      <c r="BG208" s="219">
        <f>IF(N208="zákl. přenesená",J208,0)</f>
        <v>0</v>
      </c>
      <c r="BH208" s="219">
        <f>IF(N208="sníž. přenesená",J208,0)</f>
        <v>0</v>
      </c>
      <c r="BI208" s="219">
        <f>IF(N208="nulová",J208,0)</f>
        <v>0</v>
      </c>
      <c r="BJ208" s="19" t="s">
        <v>23</v>
      </c>
      <c r="BK208" s="219">
        <f>ROUND(I208*H208,2)</f>
        <v>0</v>
      </c>
      <c r="BL208" s="19" t="s">
        <v>150</v>
      </c>
      <c r="BM208" s="218" t="s">
        <v>380</v>
      </c>
    </row>
    <row r="209" s="2" customFormat="1">
      <c r="A209" s="41"/>
      <c r="B209" s="42"/>
      <c r="C209" s="43"/>
      <c r="D209" s="256" t="s">
        <v>228</v>
      </c>
      <c r="E209" s="43"/>
      <c r="F209" s="257" t="s">
        <v>381</v>
      </c>
      <c r="G209" s="43"/>
      <c r="H209" s="43"/>
      <c r="I209" s="258"/>
      <c r="J209" s="43"/>
      <c r="K209" s="43"/>
      <c r="L209" s="47"/>
      <c r="M209" s="259"/>
      <c r="N209" s="260"/>
      <c r="O209" s="87"/>
      <c r="P209" s="87"/>
      <c r="Q209" s="87"/>
      <c r="R209" s="87"/>
      <c r="S209" s="87"/>
      <c r="T209" s="88"/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T209" s="19" t="s">
        <v>228</v>
      </c>
      <c r="AU209" s="19" t="s">
        <v>91</v>
      </c>
    </row>
    <row r="210" s="14" customFormat="1">
      <c r="A210" s="14"/>
      <c r="B210" s="231"/>
      <c r="C210" s="232"/>
      <c r="D210" s="222" t="s">
        <v>147</v>
      </c>
      <c r="E210" s="233" t="s">
        <v>36</v>
      </c>
      <c r="F210" s="234" t="s">
        <v>382</v>
      </c>
      <c r="G210" s="232"/>
      <c r="H210" s="235">
        <v>23.75</v>
      </c>
      <c r="I210" s="236"/>
      <c r="J210" s="232"/>
      <c r="K210" s="232"/>
      <c r="L210" s="237"/>
      <c r="M210" s="238"/>
      <c r="N210" s="239"/>
      <c r="O210" s="239"/>
      <c r="P210" s="239"/>
      <c r="Q210" s="239"/>
      <c r="R210" s="239"/>
      <c r="S210" s="239"/>
      <c r="T210" s="240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1" t="s">
        <v>147</v>
      </c>
      <c r="AU210" s="241" t="s">
        <v>91</v>
      </c>
      <c r="AV210" s="14" t="s">
        <v>91</v>
      </c>
      <c r="AW210" s="14" t="s">
        <v>43</v>
      </c>
      <c r="AX210" s="14" t="s">
        <v>82</v>
      </c>
      <c r="AY210" s="241" t="s">
        <v>137</v>
      </c>
    </row>
    <row r="211" s="2" customFormat="1" ht="55.5" customHeight="1">
      <c r="A211" s="41"/>
      <c r="B211" s="42"/>
      <c r="C211" s="207" t="s">
        <v>383</v>
      </c>
      <c r="D211" s="207" t="s">
        <v>140</v>
      </c>
      <c r="E211" s="208" t="s">
        <v>384</v>
      </c>
      <c r="F211" s="209" t="s">
        <v>385</v>
      </c>
      <c r="G211" s="210" t="s">
        <v>225</v>
      </c>
      <c r="H211" s="211">
        <v>279.76799999999997</v>
      </c>
      <c r="I211" s="212"/>
      <c r="J211" s="213">
        <f>ROUND(I211*H211,2)</f>
        <v>0</v>
      </c>
      <c r="K211" s="209" t="s">
        <v>281</v>
      </c>
      <c r="L211" s="47"/>
      <c r="M211" s="214" t="s">
        <v>36</v>
      </c>
      <c r="N211" s="215" t="s">
        <v>53</v>
      </c>
      <c r="O211" s="87"/>
      <c r="P211" s="216">
        <f>O211*H211</f>
        <v>0</v>
      </c>
      <c r="Q211" s="216">
        <v>0.15423000000000001</v>
      </c>
      <c r="R211" s="216">
        <f>Q211*H211</f>
        <v>43.148618639999995</v>
      </c>
      <c r="S211" s="216">
        <v>0</v>
      </c>
      <c r="T211" s="217">
        <f>S211*H211</f>
        <v>0</v>
      </c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R211" s="218" t="s">
        <v>150</v>
      </c>
      <c r="AT211" s="218" t="s">
        <v>140</v>
      </c>
      <c r="AU211" s="218" t="s">
        <v>91</v>
      </c>
      <c r="AY211" s="19" t="s">
        <v>137</v>
      </c>
      <c r="BE211" s="219">
        <f>IF(N211="základní",J211,0)</f>
        <v>0</v>
      </c>
      <c r="BF211" s="219">
        <f>IF(N211="snížená",J211,0)</f>
        <v>0</v>
      </c>
      <c r="BG211" s="219">
        <f>IF(N211="zákl. přenesená",J211,0)</f>
        <v>0</v>
      </c>
      <c r="BH211" s="219">
        <f>IF(N211="sníž. přenesená",J211,0)</f>
        <v>0</v>
      </c>
      <c r="BI211" s="219">
        <f>IF(N211="nulová",J211,0)</f>
        <v>0</v>
      </c>
      <c r="BJ211" s="19" t="s">
        <v>23</v>
      </c>
      <c r="BK211" s="219">
        <f>ROUND(I211*H211,2)</f>
        <v>0</v>
      </c>
      <c r="BL211" s="19" t="s">
        <v>150</v>
      </c>
      <c r="BM211" s="218" t="s">
        <v>386</v>
      </c>
    </row>
    <row r="212" s="13" customFormat="1">
      <c r="A212" s="13"/>
      <c r="B212" s="220"/>
      <c r="C212" s="221"/>
      <c r="D212" s="222" t="s">
        <v>147</v>
      </c>
      <c r="E212" s="223" t="s">
        <v>36</v>
      </c>
      <c r="F212" s="224" t="s">
        <v>387</v>
      </c>
      <c r="G212" s="221"/>
      <c r="H212" s="223" t="s">
        <v>36</v>
      </c>
      <c r="I212" s="225"/>
      <c r="J212" s="221"/>
      <c r="K212" s="221"/>
      <c r="L212" s="226"/>
      <c r="M212" s="227"/>
      <c r="N212" s="228"/>
      <c r="O212" s="228"/>
      <c r="P212" s="228"/>
      <c r="Q212" s="228"/>
      <c r="R212" s="228"/>
      <c r="S212" s="228"/>
      <c r="T212" s="229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0" t="s">
        <v>147</v>
      </c>
      <c r="AU212" s="230" t="s">
        <v>91</v>
      </c>
      <c r="AV212" s="13" t="s">
        <v>23</v>
      </c>
      <c r="AW212" s="13" t="s">
        <v>43</v>
      </c>
      <c r="AX212" s="13" t="s">
        <v>82</v>
      </c>
      <c r="AY212" s="230" t="s">
        <v>137</v>
      </c>
    </row>
    <row r="213" s="14" customFormat="1">
      <c r="A213" s="14"/>
      <c r="B213" s="231"/>
      <c r="C213" s="232"/>
      <c r="D213" s="222" t="s">
        <v>147</v>
      </c>
      <c r="E213" s="233" t="s">
        <v>36</v>
      </c>
      <c r="F213" s="234" t="s">
        <v>388</v>
      </c>
      <c r="G213" s="232"/>
      <c r="H213" s="235">
        <v>131.268</v>
      </c>
      <c r="I213" s="236"/>
      <c r="J213" s="232"/>
      <c r="K213" s="232"/>
      <c r="L213" s="237"/>
      <c r="M213" s="238"/>
      <c r="N213" s="239"/>
      <c r="O213" s="239"/>
      <c r="P213" s="239"/>
      <c r="Q213" s="239"/>
      <c r="R213" s="239"/>
      <c r="S213" s="239"/>
      <c r="T213" s="240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1" t="s">
        <v>147</v>
      </c>
      <c r="AU213" s="241" t="s">
        <v>91</v>
      </c>
      <c r="AV213" s="14" t="s">
        <v>91</v>
      </c>
      <c r="AW213" s="14" t="s">
        <v>43</v>
      </c>
      <c r="AX213" s="14" t="s">
        <v>82</v>
      </c>
      <c r="AY213" s="241" t="s">
        <v>137</v>
      </c>
    </row>
    <row r="214" s="13" customFormat="1">
      <c r="A214" s="13"/>
      <c r="B214" s="220"/>
      <c r="C214" s="221"/>
      <c r="D214" s="222" t="s">
        <v>147</v>
      </c>
      <c r="E214" s="223" t="s">
        <v>36</v>
      </c>
      <c r="F214" s="224" t="s">
        <v>389</v>
      </c>
      <c r="G214" s="221"/>
      <c r="H214" s="223" t="s">
        <v>36</v>
      </c>
      <c r="I214" s="225"/>
      <c r="J214" s="221"/>
      <c r="K214" s="221"/>
      <c r="L214" s="226"/>
      <c r="M214" s="227"/>
      <c r="N214" s="228"/>
      <c r="O214" s="228"/>
      <c r="P214" s="228"/>
      <c r="Q214" s="228"/>
      <c r="R214" s="228"/>
      <c r="S214" s="228"/>
      <c r="T214" s="229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0" t="s">
        <v>147</v>
      </c>
      <c r="AU214" s="230" t="s">
        <v>91</v>
      </c>
      <c r="AV214" s="13" t="s">
        <v>23</v>
      </c>
      <c r="AW214" s="13" t="s">
        <v>43</v>
      </c>
      <c r="AX214" s="13" t="s">
        <v>82</v>
      </c>
      <c r="AY214" s="230" t="s">
        <v>137</v>
      </c>
    </row>
    <row r="215" s="14" customFormat="1">
      <c r="A215" s="14"/>
      <c r="B215" s="231"/>
      <c r="C215" s="232"/>
      <c r="D215" s="222" t="s">
        <v>147</v>
      </c>
      <c r="E215" s="233" t="s">
        <v>36</v>
      </c>
      <c r="F215" s="234" t="s">
        <v>390</v>
      </c>
      <c r="G215" s="232"/>
      <c r="H215" s="235">
        <v>148.5</v>
      </c>
      <c r="I215" s="236"/>
      <c r="J215" s="232"/>
      <c r="K215" s="232"/>
      <c r="L215" s="237"/>
      <c r="M215" s="238"/>
      <c r="N215" s="239"/>
      <c r="O215" s="239"/>
      <c r="P215" s="239"/>
      <c r="Q215" s="239"/>
      <c r="R215" s="239"/>
      <c r="S215" s="239"/>
      <c r="T215" s="240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1" t="s">
        <v>147</v>
      </c>
      <c r="AU215" s="241" t="s">
        <v>91</v>
      </c>
      <c r="AV215" s="14" t="s">
        <v>91</v>
      </c>
      <c r="AW215" s="14" t="s">
        <v>43</v>
      </c>
      <c r="AX215" s="14" t="s">
        <v>82</v>
      </c>
      <c r="AY215" s="241" t="s">
        <v>137</v>
      </c>
    </row>
    <row r="216" s="2" customFormat="1" ht="44.25" customHeight="1">
      <c r="A216" s="41"/>
      <c r="B216" s="42"/>
      <c r="C216" s="207" t="s">
        <v>391</v>
      </c>
      <c r="D216" s="207" t="s">
        <v>140</v>
      </c>
      <c r="E216" s="208" t="s">
        <v>392</v>
      </c>
      <c r="F216" s="209" t="s">
        <v>393</v>
      </c>
      <c r="G216" s="210" t="s">
        <v>394</v>
      </c>
      <c r="H216" s="211">
        <v>7</v>
      </c>
      <c r="I216" s="212"/>
      <c r="J216" s="213">
        <f>ROUND(I216*H216,2)</f>
        <v>0</v>
      </c>
      <c r="K216" s="209" t="s">
        <v>226</v>
      </c>
      <c r="L216" s="47"/>
      <c r="M216" s="214" t="s">
        <v>36</v>
      </c>
      <c r="N216" s="215" t="s">
        <v>53</v>
      </c>
      <c r="O216" s="87"/>
      <c r="P216" s="216">
        <f>O216*H216</f>
        <v>0</v>
      </c>
      <c r="Q216" s="216">
        <v>0.026280000000000001</v>
      </c>
      <c r="R216" s="216">
        <f>Q216*H216</f>
        <v>0.18396000000000001</v>
      </c>
      <c r="S216" s="216">
        <v>0</v>
      </c>
      <c r="T216" s="217">
        <f>S216*H216</f>
        <v>0</v>
      </c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R216" s="218" t="s">
        <v>150</v>
      </c>
      <c r="AT216" s="218" t="s">
        <v>140</v>
      </c>
      <c r="AU216" s="218" t="s">
        <v>91</v>
      </c>
      <c r="AY216" s="19" t="s">
        <v>137</v>
      </c>
      <c r="BE216" s="219">
        <f>IF(N216="základní",J216,0)</f>
        <v>0</v>
      </c>
      <c r="BF216" s="219">
        <f>IF(N216="snížená",J216,0)</f>
        <v>0</v>
      </c>
      <c r="BG216" s="219">
        <f>IF(N216="zákl. přenesená",J216,0)</f>
        <v>0</v>
      </c>
      <c r="BH216" s="219">
        <f>IF(N216="sníž. přenesená",J216,0)</f>
        <v>0</v>
      </c>
      <c r="BI216" s="219">
        <f>IF(N216="nulová",J216,0)</f>
        <v>0</v>
      </c>
      <c r="BJ216" s="19" t="s">
        <v>23</v>
      </c>
      <c r="BK216" s="219">
        <f>ROUND(I216*H216,2)</f>
        <v>0</v>
      </c>
      <c r="BL216" s="19" t="s">
        <v>150</v>
      </c>
      <c r="BM216" s="218" t="s">
        <v>395</v>
      </c>
    </row>
    <row r="217" s="2" customFormat="1">
      <c r="A217" s="41"/>
      <c r="B217" s="42"/>
      <c r="C217" s="43"/>
      <c r="D217" s="256" t="s">
        <v>228</v>
      </c>
      <c r="E217" s="43"/>
      <c r="F217" s="257" t="s">
        <v>396</v>
      </c>
      <c r="G217" s="43"/>
      <c r="H217" s="43"/>
      <c r="I217" s="258"/>
      <c r="J217" s="43"/>
      <c r="K217" s="43"/>
      <c r="L217" s="47"/>
      <c r="M217" s="259"/>
      <c r="N217" s="260"/>
      <c r="O217" s="87"/>
      <c r="P217" s="87"/>
      <c r="Q217" s="87"/>
      <c r="R217" s="87"/>
      <c r="S217" s="87"/>
      <c r="T217" s="88"/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T217" s="19" t="s">
        <v>228</v>
      </c>
      <c r="AU217" s="19" t="s">
        <v>91</v>
      </c>
    </row>
    <row r="218" s="14" customFormat="1">
      <c r="A218" s="14"/>
      <c r="B218" s="231"/>
      <c r="C218" s="232"/>
      <c r="D218" s="222" t="s">
        <v>147</v>
      </c>
      <c r="E218" s="233" t="s">
        <v>36</v>
      </c>
      <c r="F218" s="234" t="s">
        <v>177</v>
      </c>
      <c r="G218" s="232"/>
      <c r="H218" s="235">
        <v>7</v>
      </c>
      <c r="I218" s="236"/>
      <c r="J218" s="232"/>
      <c r="K218" s="232"/>
      <c r="L218" s="237"/>
      <c r="M218" s="238"/>
      <c r="N218" s="239"/>
      <c r="O218" s="239"/>
      <c r="P218" s="239"/>
      <c r="Q218" s="239"/>
      <c r="R218" s="239"/>
      <c r="S218" s="239"/>
      <c r="T218" s="240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41" t="s">
        <v>147</v>
      </c>
      <c r="AU218" s="241" t="s">
        <v>91</v>
      </c>
      <c r="AV218" s="14" t="s">
        <v>91</v>
      </c>
      <c r="AW218" s="14" t="s">
        <v>43</v>
      </c>
      <c r="AX218" s="14" t="s">
        <v>23</v>
      </c>
      <c r="AY218" s="241" t="s">
        <v>137</v>
      </c>
    </row>
    <row r="219" s="2" customFormat="1" ht="44.25" customHeight="1">
      <c r="A219" s="41"/>
      <c r="B219" s="42"/>
      <c r="C219" s="207" t="s">
        <v>397</v>
      </c>
      <c r="D219" s="207" t="s">
        <v>140</v>
      </c>
      <c r="E219" s="208" t="s">
        <v>398</v>
      </c>
      <c r="F219" s="209" t="s">
        <v>399</v>
      </c>
      <c r="G219" s="210" t="s">
        <v>394</v>
      </c>
      <c r="H219" s="211">
        <v>1</v>
      </c>
      <c r="I219" s="212"/>
      <c r="J219" s="213">
        <f>ROUND(I219*H219,2)</f>
        <v>0</v>
      </c>
      <c r="K219" s="209" t="s">
        <v>226</v>
      </c>
      <c r="L219" s="47"/>
      <c r="M219" s="214" t="s">
        <v>36</v>
      </c>
      <c r="N219" s="215" t="s">
        <v>53</v>
      </c>
      <c r="O219" s="87"/>
      <c r="P219" s="216">
        <f>O219*H219</f>
        <v>0</v>
      </c>
      <c r="Q219" s="216">
        <v>0.032349999999999997</v>
      </c>
      <c r="R219" s="216">
        <f>Q219*H219</f>
        <v>0.032349999999999997</v>
      </c>
      <c r="S219" s="216">
        <v>0</v>
      </c>
      <c r="T219" s="217">
        <f>S219*H219</f>
        <v>0</v>
      </c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R219" s="218" t="s">
        <v>150</v>
      </c>
      <c r="AT219" s="218" t="s">
        <v>140</v>
      </c>
      <c r="AU219" s="218" t="s">
        <v>91</v>
      </c>
      <c r="AY219" s="19" t="s">
        <v>137</v>
      </c>
      <c r="BE219" s="219">
        <f>IF(N219="základní",J219,0)</f>
        <v>0</v>
      </c>
      <c r="BF219" s="219">
        <f>IF(N219="snížená",J219,0)</f>
        <v>0</v>
      </c>
      <c r="BG219" s="219">
        <f>IF(N219="zákl. přenesená",J219,0)</f>
        <v>0</v>
      </c>
      <c r="BH219" s="219">
        <f>IF(N219="sníž. přenesená",J219,0)</f>
        <v>0</v>
      </c>
      <c r="BI219" s="219">
        <f>IF(N219="nulová",J219,0)</f>
        <v>0</v>
      </c>
      <c r="BJ219" s="19" t="s">
        <v>23</v>
      </c>
      <c r="BK219" s="219">
        <f>ROUND(I219*H219,2)</f>
        <v>0</v>
      </c>
      <c r="BL219" s="19" t="s">
        <v>150</v>
      </c>
      <c r="BM219" s="218" t="s">
        <v>400</v>
      </c>
    </row>
    <row r="220" s="2" customFormat="1">
      <c r="A220" s="41"/>
      <c r="B220" s="42"/>
      <c r="C220" s="43"/>
      <c r="D220" s="256" t="s">
        <v>228</v>
      </c>
      <c r="E220" s="43"/>
      <c r="F220" s="257" t="s">
        <v>401</v>
      </c>
      <c r="G220" s="43"/>
      <c r="H220" s="43"/>
      <c r="I220" s="258"/>
      <c r="J220" s="43"/>
      <c r="K220" s="43"/>
      <c r="L220" s="47"/>
      <c r="M220" s="259"/>
      <c r="N220" s="260"/>
      <c r="O220" s="87"/>
      <c r="P220" s="87"/>
      <c r="Q220" s="87"/>
      <c r="R220" s="87"/>
      <c r="S220" s="87"/>
      <c r="T220" s="88"/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T220" s="19" t="s">
        <v>228</v>
      </c>
      <c r="AU220" s="19" t="s">
        <v>91</v>
      </c>
    </row>
    <row r="221" s="14" customFormat="1">
      <c r="A221" s="14"/>
      <c r="B221" s="231"/>
      <c r="C221" s="232"/>
      <c r="D221" s="222" t="s">
        <v>147</v>
      </c>
      <c r="E221" s="233" t="s">
        <v>36</v>
      </c>
      <c r="F221" s="234" t="s">
        <v>23</v>
      </c>
      <c r="G221" s="232"/>
      <c r="H221" s="235">
        <v>1</v>
      </c>
      <c r="I221" s="236"/>
      <c r="J221" s="232"/>
      <c r="K221" s="232"/>
      <c r="L221" s="237"/>
      <c r="M221" s="238"/>
      <c r="N221" s="239"/>
      <c r="O221" s="239"/>
      <c r="P221" s="239"/>
      <c r="Q221" s="239"/>
      <c r="R221" s="239"/>
      <c r="S221" s="239"/>
      <c r="T221" s="240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1" t="s">
        <v>147</v>
      </c>
      <c r="AU221" s="241" t="s">
        <v>91</v>
      </c>
      <c r="AV221" s="14" t="s">
        <v>91</v>
      </c>
      <c r="AW221" s="14" t="s">
        <v>43</v>
      </c>
      <c r="AX221" s="14" t="s">
        <v>23</v>
      </c>
      <c r="AY221" s="241" t="s">
        <v>137</v>
      </c>
    </row>
    <row r="222" s="2" customFormat="1" ht="37.8" customHeight="1">
      <c r="A222" s="41"/>
      <c r="B222" s="42"/>
      <c r="C222" s="207" t="s">
        <v>402</v>
      </c>
      <c r="D222" s="207" t="s">
        <v>140</v>
      </c>
      <c r="E222" s="208" t="s">
        <v>403</v>
      </c>
      <c r="F222" s="209" t="s">
        <v>404</v>
      </c>
      <c r="G222" s="210" t="s">
        <v>394</v>
      </c>
      <c r="H222" s="211">
        <v>2</v>
      </c>
      <c r="I222" s="212"/>
      <c r="J222" s="213">
        <f>ROUND(I222*H222,2)</f>
        <v>0</v>
      </c>
      <c r="K222" s="209" t="s">
        <v>281</v>
      </c>
      <c r="L222" s="47"/>
      <c r="M222" s="214" t="s">
        <v>36</v>
      </c>
      <c r="N222" s="215" t="s">
        <v>53</v>
      </c>
      <c r="O222" s="87"/>
      <c r="P222" s="216">
        <f>O222*H222</f>
        <v>0</v>
      </c>
      <c r="Q222" s="216">
        <v>0.068260000000000001</v>
      </c>
      <c r="R222" s="216">
        <f>Q222*H222</f>
        <v>0.13652</v>
      </c>
      <c r="S222" s="216">
        <v>0</v>
      </c>
      <c r="T222" s="217">
        <f>S222*H222</f>
        <v>0</v>
      </c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R222" s="218" t="s">
        <v>150</v>
      </c>
      <c r="AT222" s="218" t="s">
        <v>140</v>
      </c>
      <c r="AU222" s="218" t="s">
        <v>91</v>
      </c>
      <c r="AY222" s="19" t="s">
        <v>137</v>
      </c>
      <c r="BE222" s="219">
        <f>IF(N222="základní",J222,0)</f>
        <v>0</v>
      </c>
      <c r="BF222" s="219">
        <f>IF(N222="snížená",J222,0)</f>
        <v>0</v>
      </c>
      <c r="BG222" s="219">
        <f>IF(N222="zákl. přenesená",J222,0)</f>
        <v>0</v>
      </c>
      <c r="BH222" s="219">
        <f>IF(N222="sníž. přenesená",J222,0)</f>
        <v>0</v>
      </c>
      <c r="BI222" s="219">
        <f>IF(N222="nulová",J222,0)</f>
        <v>0</v>
      </c>
      <c r="BJ222" s="19" t="s">
        <v>23</v>
      </c>
      <c r="BK222" s="219">
        <f>ROUND(I222*H222,2)</f>
        <v>0</v>
      </c>
      <c r="BL222" s="19" t="s">
        <v>150</v>
      </c>
      <c r="BM222" s="218" t="s">
        <v>405</v>
      </c>
    </row>
    <row r="223" s="14" customFormat="1">
      <c r="A223" s="14"/>
      <c r="B223" s="231"/>
      <c r="C223" s="232"/>
      <c r="D223" s="222" t="s">
        <v>147</v>
      </c>
      <c r="E223" s="233" t="s">
        <v>36</v>
      </c>
      <c r="F223" s="234" t="s">
        <v>91</v>
      </c>
      <c r="G223" s="232"/>
      <c r="H223" s="235">
        <v>2</v>
      </c>
      <c r="I223" s="236"/>
      <c r="J223" s="232"/>
      <c r="K223" s="232"/>
      <c r="L223" s="237"/>
      <c r="M223" s="238"/>
      <c r="N223" s="239"/>
      <c r="O223" s="239"/>
      <c r="P223" s="239"/>
      <c r="Q223" s="239"/>
      <c r="R223" s="239"/>
      <c r="S223" s="239"/>
      <c r="T223" s="240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1" t="s">
        <v>147</v>
      </c>
      <c r="AU223" s="241" t="s">
        <v>91</v>
      </c>
      <c r="AV223" s="14" t="s">
        <v>91</v>
      </c>
      <c r="AW223" s="14" t="s">
        <v>43</v>
      </c>
      <c r="AX223" s="14" t="s">
        <v>23</v>
      </c>
      <c r="AY223" s="241" t="s">
        <v>137</v>
      </c>
    </row>
    <row r="224" s="2" customFormat="1" ht="37.8" customHeight="1">
      <c r="A224" s="41"/>
      <c r="B224" s="42"/>
      <c r="C224" s="207" t="s">
        <v>406</v>
      </c>
      <c r="D224" s="207" t="s">
        <v>140</v>
      </c>
      <c r="E224" s="208" t="s">
        <v>407</v>
      </c>
      <c r="F224" s="209" t="s">
        <v>408</v>
      </c>
      <c r="G224" s="210" t="s">
        <v>394</v>
      </c>
      <c r="H224" s="211">
        <v>1</v>
      </c>
      <c r="I224" s="212"/>
      <c r="J224" s="213">
        <f>ROUND(I224*H224,2)</f>
        <v>0</v>
      </c>
      <c r="K224" s="209" t="s">
        <v>281</v>
      </c>
      <c r="L224" s="47"/>
      <c r="M224" s="214" t="s">
        <v>36</v>
      </c>
      <c r="N224" s="215" t="s">
        <v>53</v>
      </c>
      <c r="O224" s="87"/>
      <c r="P224" s="216">
        <f>O224*H224</f>
        <v>0</v>
      </c>
      <c r="Q224" s="216">
        <v>0.078259999999999996</v>
      </c>
      <c r="R224" s="216">
        <f>Q224*H224</f>
        <v>0.078259999999999996</v>
      </c>
      <c r="S224" s="216">
        <v>0</v>
      </c>
      <c r="T224" s="217">
        <f>S224*H224</f>
        <v>0</v>
      </c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R224" s="218" t="s">
        <v>150</v>
      </c>
      <c r="AT224" s="218" t="s">
        <v>140</v>
      </c>
      <c r="AU224" s="218" t="s">
        <v>91</v>
      </c>
      <c r="AY224" s="19" t="s">
        <v>137</v>
      </c>
      <c r="BE224" s="219">
        <f>IF(N224="základní",J224,0)</f>
        <v>0</v>
      </c>
      <c r="BF224" s="219">
        <f>IF(N224="snížená",J224,0)</f>
        <v>0</v>
      </c>
      <c r="BG224" s="219">
        <f>IF(N224="zákl. přenesená",J224,0)</f>
        <v>0</v>
      </c>
      <c r="BH224" s="219">
        <f>IF(N224="sníž. přenesená",J224,0)</f>
        <v>0</v>
      </c>
      <c r="BI224" s="219">
        <f>IF(N224="nulová",J224,0)</f>
        <v>0</v>
      </c>
      <c r="BJ224" s="19" t="s">
        <v>23</v>
      </c>
      <c r="BK224" s="219">
        <f>ROUND(I224*H224,2)</f>
        <v>0</v>
      </c>
      <c r="BL224" s="19" t="s">
        <v>150</v>
      </c>
      <c r="BM224" s="218" t="s">
        <v>409</v>
      </c>
    </row>
    <row r="225" s="14" customFormat="1">
      <c r="A225" s="14"/>
      <c r="B225" s="231"/>
      <c r="C225" s="232"/>
      <c r="D225" s="222" t="s">
        <v>147</v>
      </c>
      <c r="E225" s="233" t="s">
        <v>36</v>
      </c>
      <c r="F225" s="234" t="s">
        <v>23</v>
      </c>
      <c r="G225" s="232"/>
      <c r="H225" s="235">
        <v>1</v>
      </c>
      <c r="I225" s="236"/>
      <c r="J225" s="232"/>
      <c r="K225" s="232"/>
      <c r="L225" s="237"/>
      <c r="M225" s="238"/>
      <c r="N225" s="239"/>
      <c r="O225" s="239"/>
      <c r="P225" s="239"/>
      <c r="Q225" s="239"/>
      <c r="R225" s="239"/>
      <c r="S225" s="239"/>
      <c r="T225" s="240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1" t="s">
        <v>147</v>
      </c>
      <c r="AU225" s="241" t="s">
        <v>91</v>
      </c>
      <c r="AV225" s="14" t="s">
        <v>91</v>
      </c>
      <c r="AW225" s="14" t="s">
        <v>43</v>
      </c>
      <c r="AX225" s="14" t="s">
        <v>23</v>
      </c>
      <c r="AY225" s="241" t="s">
        <v>137</v>
      </c>
    </row>
    <row r="226" s="2" customFormat="1" ht="37.8" customHeight="1">
      <c r="A226" s="41"/>
      <c r="B226" s="42"/>
      <c r="C226" s="207" t="s">
        <v>410</v>
      </c>
      <c r="D226" s="207" t="s">
        <v>140</v>
      </c>
      <c r="E226" s="208" t="s">
        <v>411</v>
      </c>
      <c r="F226" s="209" t="s">
        <v>412</v>
      </c>
      <c r="G226" s="210" t="s">
        <v>394</v>
      </c>
      <c r="H226" s="211">
        <v>2</v>
      </c>
      <c r="I226" s="212"/>
      <c r="J226" s="213">
        <f>ROUND(I226*H226,2)</f>
        <v>0</v>
      </c>
      <c r="K226" s="209" t="s">
        <v>281</v>
      </c>
      <c r="L226" s="47"/>
      <c r="M226" s="214" t="s">
        <v>36</v>
      </c>
      <c r="N226" s="215" t="s">
        <v>53</v>
      </c>
      <c r="O226" s="87"/>
      <c r="P226" s="216">
        <f>O226*H226</f>
        <v>0</v>
      </c>
      <c r="Q226" s="216">
        <v>0.081309999999999993</v>
      </c>
      <c r="R226" s="216">
        <f>Q226*H226</f>
        <v>0.16261999999999999</v>
      </c>
      <c r="S226" s="216">
        <v>0</v>
      </c>
      <c r="T226" s="217">
        <f>S226*H226</f>
        <v>0</v>
      </c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R226" s="218" t="s">
        <v>150</v>
      </c>
      <c r="AT226" s="218" t="s">
        <v>140</v>
      </c>
      <c r="AU226" s="218" t="s">
        <v>91</v>
      </c>
      <c r="AY226" s="19" t="s">
        <v>137</v>
      </c>
      <c r="BE226" s="219">
        <f>IF(N226="základní",J226,0)</f>
        <v>0</v>
      </c>
      <c r="BF226" s="219">
        <f>IF(N226="snížená",J226,0)</f>
        <v>0</v>
      </c>
      <c r="BG226" s="219">
        <f>IF(N226="zákl. přenesená",J226,0)</f>
        <v>0</v>
      </c>
      <c r="BH226" s="219">
        <f>IF(N226="sníž. přenesená",J226,0)</f>
        <v>0</v>
      </c>
      <c r="BI226" s="219">
        <f>IF(N226="nulová",J226,0)</f>
        <v>0</v>
      </c>
      <c r="BJ226" s="19" t="s">
        <v>23</v>
      </c>
      <c r="BK226" s="219">
        <f>ROUND(I226*H226,2)</f>
        <v>0</v>
      </c>
      <c r="BL226" s="19" t="s">
        <v>150</v>
      </c>
      <c r="BM226" s="218" t="s">
        <v>413</v>
      </c>
    </row>
    <row r="227" s="14" customFormat="1">
      <c r="A227" s="14"/>
      <c r="B227" s="231"/>
      <c r="C227" s="232"/>
      <c r="D227" s="222" t="s">
        <v>147</v>
      </c>
      <c r="E227" s="233" t="s">
        <v>36</v>
      </c>
      <c r="F227" s="234" t="s">
        <v>91</v>
      </c>
      <c r="G227" s="232"/>
      <c r="H227" s="235">
        <v>2</v>
      </c>
      <c r="I227" s="236"/>
      <c r="J227" s="232"/>
      <c r="K227" s="232"/>
      <c r="L227" s="237"/>
      <c r="M227" s="238"/>
      <c r="N227" s="239"/>
      <c r="O227" s="239"/>
      <c r="P227" s="239"/>
      <c r="Q227" s="239"/>
      <c r="R227" s="239"/>
      <c r="S227" s="239"/>
      <c r="T227" s="240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41" t="s">
        <v>147</v>
      </c>
      <c r="AU227" s="241" t="s">
        <v>91</v>
      </c>
      <c r="AV227" s="14" t="s">
        <v>91</v>
      </c>
      <c r="AW227" s="14" t="s">
        <v>43</v>
      </c>
      <c r="AX227" s="14" t="s">
        <v>23</v>
      </c>
      <c r="AY227" s="241" t="s">
        <v>137</v>
      </c>
    </row>
    <row r="228" s="2" customFormat="1" ht="37.8" customHeight="1">
      <c r="A228" s="41"/>
      <c r="B228" s="42"/>
      <c r="C228" s="207" t="s">
        <v>414</v>
      </c>
      <c r="D228" s="207" t="s">
        <v>140</v>
      </c>
      <c r="E228" s="208" t="s">
        <v>415</v>
      </c>
      <c r="F228" s="209" t="s">
        <v>416</v>
      </c>
      <c r="G228" s="210" t="s">
        <v>394</v>
      </c>
      <c r="H228" s="211">
        <v>4</v>
      </c>
      <c r="I228" s="212"/>
      <c r="J228" s="213">
        <f>ROUND(I228*H228,2)</f>
        <v>0</v>
      </c>
      <c r="K228" s="209" t="s">
        <v>281</v>
      </c>
      <c r="L228" s="47"/>
      <c r="M228" s="214" t="s">
        <v>36</v>
      </c>
      <c r="N228" s="215" t="s">
        <v>53</v>
      </c>
      <c r="O228" s="87"/>
      <c r="P228" s="216">
        <f>O228*H228</f>
        <v>0</v>
      </c>
      <c r="Q228" s="216">
        <v>0.094310000000000005</v>
      </c>
      <c r="R228" s="216">
        <f>Q228*H228</f>
        <v>0.37724000000000002</v>
      </c>
      <c r="S228" s="216">
        <v>0</v>
      </c>
      <c r="T228" s="217">
        <f>S228*H228</f>
        <v>0</v>
      </c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R228" s="218" t="s">
        <v>150</v>
      </c>
      <c r="AT228" s="218" t="s">
        <v>140</v>
      </c>
      <c r="AU228" s="218" t="s">
        <v>91</v>
      </c>
      <c r="AY228" s="19" t="s">
        <v>137</v>
      </c>
      <c r="BE228" s="219">
        <f>IF(N228="základní",J228,0)</f>
        <v>0</v>
      </c>
      <c r="BF228" s="219">
        <f>IF(N228="snížená",J228,0)</f>
        <v>0</v>
      </c>
      <c r="BG228" s="219">
        <f>IF(N228="zákl. přenesená",J228,0)</f>
        <v>0</v>
      </c>
      <c r="BH228" s="219">
        <f>IF(N228="sníž. přenesená",J228,0)</f>
        <v>0</v>
      </c>
      <c r="BI228" s="219">
        <f>IF(N228="nulová",J228,0)</f>
        <v>0</v>
      </c>
      <c r="BJ228" s="19" t="s">
        <v>23</v>
      </c>
      <c r="BK228" s="219">
        <f>ROUND(I228*H228,2)</f>
        <v>0</v>
      </c>
      <c r="BL228" s="19" t="s">
        <v>150</v>
      </c>
      <c r="BM228" s="218" t="s">
        <v>417</v>
      </c>
    </row>
    <row r="229" s="14" customFormat="1">
      <c r="A229" s="14"/>
      <c r="B229" s="231"/>
      <c r="C229" s="232"/>
      <c r="D229" s="222" t="s">
        <v>147</v>
      </c>
      <c r="E229" s="233" t="s">
        <v>36</v>
      </c>
      <c r="F229" s="234" t="s">
        <v>150</v>
      </c>
      <c r="G229" s="232"/>
      <c r="H229" s="235">
        <v>4</v>
      </c>
      <c r="I229" s="236"/>
      <c r="J229" s="232"/>
      <c r="K229" s="232"/>
      <c r="L229" s="237"/>
      <c r="M229" s="238"/>
      <c r="N229" s="239"/>
      <c r="O229" s="239"/>
      <c r="P229" s="239"/>
      <c r="Q229" s="239"/>
      <c r="R229" s="239"/>
      <c r="S229" s="239"/>
      <c r="T229" s="240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41" t="s">
        <v>147</v>
      </c>
      <c r="AU229" s="241" t="s">
        <v>91</v>
      </c>
      <c r="AV229" s="14" t="s">
        <v>91</v>
      </c>
      <c r="AW229" s="14" t="s">
        <v>43</v>
      </c>
      <c r="AX229" s="14" t="s">
        <v>23</v>
      </c>
      <c r="AY229" s="241" t="s">
        <v>137</v>
      </c>
    </row>
    <row r="230" s="2" customFormat="1" ht="37.8" customHeight="1">
      <c r="A230" s="41"/>
      <c r="B230" s="42"/>
      <c r="C230" s="207" t="s">
        <v>418</v>
      </c>
      <c r="D230" s="207" t="s">
        <v>140</v>
      </c>
      <c r="E230" s="208" t="s">
        <v>419</v>
      </c>
      <c r="F230" s="209" t="s">
        <v>420</v>
      </c>
      <c r="G230" s="210" t="s">
        <v>394</v>
      </c>
      <c r="H230" s="211">
        <v>2</v>
      </c>
      <c r="I230" s="212"/>
      <c r="J230" s="213">
        <f>ROUND(I230*H230,2)</f>
        <v>0</v>
      </c>
      <c r="K230" s="209" t="s">
        <v>281</v>
      </c>
      <c r="L230" s="47"/>
      <c r="M230" s="214" t="s">
        <v>36</v>
      </c>
      <c r="N230" s="215" t="s">
        <v>53</v>
      </c>
      <c r="O230" s="87"/>
      <c r="P230" s="216">
        <f>O230*H230</f>
        <v>0</v>
      </c>
      <c r="Q230" s="216">
        <v>0.12539</v>
      </c>
      <c r="R230" s="216">
        <f>Q230*H230</f>
        <v>0.25078</v>
      </c>
      <c r="S230" s="216">
        <v>0</v>
      </c>
      <c r="T230" s="217">
        <f>S230*H230</f>
        <v>0</v>
      </c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R230" s="218" t="s">
        <v>150</v>
      </c>
      <c r="AT230" s="218" t="s">
        <v>140</v>
      </c>
      <c r="AU230" s="218" t="s">
        <v>91</v>
      </c>
      <c r="AY230" s="19" t="s">
        <v>137</v>
      </c>
      <c r="BE230" s="219">
        <f>IF(N230="základní",J230,0)</f>
        <v>0</v>
      </c>
      <c r="BF230" s="219">
        <f>IF(N230="snížená",J230,0)</f>
        <v>0</v>
      </c>
      <c r="BG230" s="219">
        <f>IF(N230="zákl. přenesená",J230,0)</f>
        <v>0</v>
      </c>
      <c r="BH230" s="219">
        <f>IF(N230="sníž. přenesená",J230,0)</f>
        <v>0</v>
      </c>
      <c r="BI230" s="219">
        <f>IF(N230="nulová",J230,0)</f>
        <v>0</v>
      </c>
      <c r="BJ230" s="19" t="s">
        <v>23</v>
      </c>
      <c r="BK230" s="219">
        <f>ROUND(I230*H230,2)</f>
        <v>0</v>
      </c>
      <c r="BL230" s="19" t="s">
        <v>150</v>
      </c>
      <c r="BM230" s="218" t="s">
        <v>421</v>
      </c>
    </row>
    <row r="231" s="14" customFormat="1">
      <c r="A231" s="14"/>
      <c r="B231" s="231"/>
      <c r="C231" s="232"/>
      <c r="D231" s="222" t="s">
        <v>147</v>
      </c>
      <c r="E231" s="233" t="s">
        <v>36</v>
      </c>
      <c r="F231" s="234" t="s">
        <v>91</v>
      </c>
      <c r="G231" s="232"/>
      <c r="H231" s="235">
        <v>2</v>
      </c>
      <c r="I231" s="236"/>
      <c r="J231" s="232"/>
      <c r="K231" s="232"/>
      <c r="L231" s="237"/>
      <c r="M231" s="238"/>
      <c r="N231" s="239"/>
      <c r="O231" s="239"/>
      <c r="P231" s="239"/>
      <c r="Q231" s="239"/>
      <c r="R231" s="239"/>
      <c r="S231" s="239"/>
      <c r="T231" s="240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1" t="s">
        <v>147</v>
      </c>
      <c r="AU231" s="241" t="s">
        <v>91</v>
      </c>
      <c r="AV231" s="14" t="s">
        <v>91</v>
      </c>
      <c r="AW231" s="14" t="s">
        <v>43</v>
      </c>
      <c r="AX231" s="14" t="s">
        <v>23</v>
      </c>
      <c r="AY231" s="241" t="s">
        <v>137</v>
      </c>
    </row>
    <row r="232" s="2" customFormat="1" ht="37.8" customHeight="1">
      <c r="A232" s="41"/>
      <c r="B232" s="42"/>
      <c r="C232" s="207" t="s">
        <v>422</v>
      </c>
      <c r="D232" s="207" t="s">
        <v>140</v>
      </c>
      <c r="E232" s="208" t="s">
        <v>423</v>
      </c>
      <c r="F232" s="209" t="s">
        <v>424</v>
      </c>
      <c r="G232" s="210" t="s">
        <v>394</v>
      </c>
      <c r="H232" s="211">
        <v>2</v>
      </c>
      <c r="I232" s="212"/>
      <c r="J232" s="213">
        <f>ROUND(I232*H232,2)</f>
        <v>0</v>
      </c>
      <c r="K232" s="209" t="s">
        <v>281</v>
      </c>
      <c r="L232" s="47"/>
      <c r="M232" s="214" t="s">
        <v>36</v>
      </c>
      <c r="N232" s="215" t="s">
        <v>53</v>
      </c>
      <c r="O232" s="87"/>
      <c r="P232" s="216">
        <f>O232*H232</f>
        <v>0</v>
      </c>
      <c r="Q232" s="216">
        <v>0.10904999999999999</v>
      </c>
      <c r="R232" s="216">
        <f>Q232*H232</f>
        <v>0.21809999999999999</v>
      </c>
      <c r="S232" s="216">
        <v>0</v>
      </c>
      <c r="T232" s="217">
        <f>S232*H232</f>
        <v>0</v>
      </c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R232" s="218" t="s">
        <v>150</v>
      </c>
      <c r="AT232" s="218" t="s">
        <v>140</v>
      </c>
      <c r="AU232" s="218" t="s">
        <v>91</v>
      </c>
      <c r="AY232" s="19" t="s">
        <v>137</v>
      </c>
      <c r="BE232" s="219">
        <f>IF(N232="základní",J232,0)</f>
        <v>0</v>
      </c>
      <c r="BF232" s="219">
        <f>IF(N232="snížená",J232,0)</f>
        <v>0</v>
      </c>
      <c r="BG232" s="219">
        <f>IF(N232="zákl. přenesená",J232,0)</f>
        <v>0</v>
      </c>
      <c r="BH232" s="219">
        <f>IF(N232="sníž. přenesená",J232,0)</f>
        <v>0</v>
      </c>
      <c r="BI232" s="219">
        <f>IF(N232="nulová",J232,0)</f>
        <v>0</v>
      </c>
      <c r="BJ232" s="19" t="s">
        <v>23</v>
      </c>
      <c r="BK232" s="219">
        <f>ROUND(I232*H232,2)</f>
        <v>0</v>
      </c>
      <c r="BL232" s="19" t="s">
        <v>150</v>
      </c>
      <c r="BM232" s="218" t="s">
        <v>425</v>
      </c>
    </row>
    <row r="233" s="2" customFormat="1" ht="21.75" customHeight="1">
      <c r="A233" s="41"/>
      <c r="B233" s="42"/>
      <c r="C233" s="207" t="s">
        <v>426</v>
      </c>
      <c r="D233" s="207" t="s">
        <v>140</v>
      </c>
      <c r="E233" s="208" t="s">
        <v>427</v>
      </c>
      <c r="F233" s="209" t="s">
        <v>428</v>
      </c>
      <c r="G233" s="210" t="s">
        <v>234</v>
      </c>
      <c r="H233" s="211">
        <v>0.46200000000000002</v>
      </c>
      <c r="I233" s="212"/>
      <c r="J233" s="213">
        <f>ROUND(I233*H233,2)</f>
        <v>0</v>
      </c>
      <c r="K233" s="209" t="s">
        <v>281</v>
      </c>
      <c r="L233" s="47"/>
      <c r="M233" s="214" t="s">
        <v>36</v>
      </c>
      <c r="N233" s="215" t="s">
        <v>53</v>
      </c>
      <c r="O233" s="87"/>
      <c r="P233" s="216">
        <f>O233*H233</f>
        <v>0</v>
      </c>
      <c r="Q233" s="216">
        <v>2.4533</v>
      </c>
      <c r="R233" s="216">
        <f>Q233*H233</f>
        <v>1.1334246000000001</v>
      </c>
      <c r="S233" s="216">
        <v>0</v>
      </c>
      <c r="T233" s="217">
        <f>S233*H233</f>
        <v>0</v>
      </c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R233" s="218" t="s">
        <v>150</v>
      </c>
      <c r="AT233" s="218" t="s">
        <v>140</v>
      </c>
      <c r="AU233" s="218" t="s">
        <v>91</v>
      </c>
      <c r="AY233" s="19" t="s">
        <v>137</v>
      </c>
      <c r="BE233" s="219">
        <f>IF(N233="základní",J233,0)</f>
        <v>0</v>
      </c>
      <c r="BF233" s="219">
        <f>IF(N233="snížená",J233,0)</f>
        <v>0</v>
      </c>
      <c r="BG233" s="219">
        <f>IF(N233="zákl. přenesená",J233,0)</f>
        <v>0</v>
      </c>
      <c r="BH233" s="219">
        <f>IF(N233="sníž. přenesená",J233,0)</f>
        <v>0</v>
      </c>
      <c r="BI233" s="219">
        <f>IF(N233="nulová",J233,0)</f>
        <v>0</v>
      </c>
      <c r="BJ233" s="19" t="s">
        <v>23</v>
      </c>
      <c r="BK233" s="219">
        <f>ROUND(I233*H233,2)</f>
        <v>0</v>
      </c>
      <c r="BL233" s="19" t="s">
        <v>150</v>
      </c>
      <c r="BM233" s="218" t="s">
        <v>429</v>
      </c>
    </row>
    <row r="234" s="14" customFormat="1">
      <c r="A234" s="14"/>
      <c r="B234" s="231"/>
      <c r="C234" s="232"/>
      <c r="D234" s="222" t="s">
        <v>147</v>
      </c>
      <c r="E234" s="233" t="s">
        <v>36</v>
      </c>
      <c r="F234" s="234" t="s">
        <v>430</v>
      </c>
      <c r="G234" s="232"/>
      <c r="H234" s="235">
        <v>0.33600000000000002</v>
      </c>
      <c r="I234" s="236"/>
      <c r="J234" s="232"/>
      <c r="K234" s="232"/>
      <c r="L234" s="237"/>
      <c r="M234" s="238"/>
      <c r="N234" s="239"/>
      <c r="O234" s="239"/>
      <c r="P234" s="239"/>
      <c r="Q234" s="239"/>
      <c r="R234" s="239"/>
      <c r="S234" s="239"/>
      <c r="T234" s="240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41" t="s">
        <v>147</v>
      </c>
      <c r="AU234" s="241" t="s">
        <v>91</v>
      </c>
      <c r="AV234" s="14" t="s">
        <v>91</v>
      </c>
      <c r="AW234" s="14" t="s">
        <v>43</v>
      </c>
      <c r="AX234" s="14" t="s">
        <v>82</v>
      </c>
      <c r="AY234" s="241" t="s">
        <v>137</v>
      </c>
    </row>
    <row r="235" s="14" customFormat="1">
      <c r="A235" s="14"/>
      <c r="B235" s="231"/>
      <c r="C235" s="232"/>
      <c r="D235" s="222" t="s">
        <v>147</v>
      </c>
      <c r="E235" s="233" t="s">
        <v>36</v>
      </c>
      <c r="F235" s="234" t="s">
        <v>431</v>
      </c>
      <c r="G235" s="232"/>
      <c r="H235" s="235">
        <v>0.126</v>
      </c>
      <c r="I235" s="236"/>
      <c r="J235" s="232"/>
      <c r="K235" s="232"/>
      <c r="L235" s="237"/>
      <c r="M235" s="238"/>
      <c r="N235" s="239"/>
      <c r="O235" s="239"/>
      <c r="P235" s="239"/>
      <c r="Q235" s="239"/>
      <c r="R235" s="239"/>
      <c r="S235" s="239"/>
      <c r="T235" s="240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1" t="s">
        <v>147</v>
      </c>
      <c r="AU235" s="241" t="s">
        <v>91</v>
      </c>
      <c r="AV235" s="14" t="s">
        <v>91</v>
      </c>
      <c r="AW235" s="14" t="s">
        <v>43</v>
      </c>
      <c r="AX235" s="14" t="s">
        <v>82</v>
      </c>
      <c r="AY235" s="241" t="s">
        <v>137</v>
      </c>
    </row>
    <row r="236" s="2" customFormat="1" ht="49.05" customHeight="1">
      <c r="A236" s="41"/>
      <c r="B236" s="42"/>
      <c r="C236" s="207" t="s">
        <v>432</v>
      </c>
      <c r="D236" s="207" t="s">
        <v>140</v>
      </c>
      <c r="E236" s="208" t="s">
        <v>433</v>
      </c>
      <c r="F236" s="209" t="s">
        <v>434</v>
      </c>
      <c r="G236" s="210" t="s">
        <v>280</v>
      </c>
      <c r="H236" s="211">
        <v>13.199999999999999</v>
      </c>
      <c r="I236" s="212"/>
      <c r="J236" s="213">
        <f>ROUND(I236*H236,2)</f>
        <v>0</v>
      </c>
      <c r="K236" s="209" t="s">
        <v>281</v>
      </c>
      <c r="L236" s="47"/>
      <c r="M236" s="214" t="s">
        <v>36</v>
      </c>
      <c r="N236" s="215" t="s">
        <v>53</v>
      </c>
      <c r="O236" s="87"/>
      <c r="P236" s="216">
        <f>O236*H236</f>
        <v>0</v>
      </c>
      <c r="Q236" s="216">
        <v>0.027959999999999999</v>
      </c>
      <c r="R236" s="216">
        <f>Q236*H236</f>
        <v>0.36907199999999996</v>
      </c>
      <c r="S236" s="216">
        <v>0</v>
      </c>
      <c r="T236" s="217">
        <f>S236*H236</f>
        <v>0</v>
      </c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R236" s="218" t="s">
        <v>150</v>
      </c>
      <c r="AT236" s="218" t="s">
        <v>140</v>
      </c>
      <c r="AU236" s="218" t="s">
        <v>91</v>
      </c>
      <c r="AY236" s="19" t="s">
        <v>137</v>
      </c>
      <c r="BE236" s="219">
        <f>IF(N236="základní",J236,0)</f>
        <v>0</v>
      </c>
      <c r="BF236" s="219">
        <f>IF(N236="snížená",J236,0)</f>
        <v>0</v>
      </c>
      <c r="BG236" s="219">
        <f>IF(N236="zákl. přenesená",J236,0)</f>
        <v>0</v>
      </c>
      <c r="BH236" s="219">
        <f>IF(N236="sníž. přenesená",J236,0)</f>
        <v>0</v>
      </c>
      <c r="BI236" s="219">
        <f>IF(N236="nulová",J236,0)</f>
        <v>0</v>
      </c>
      <c r="BJ236" s="19" t="s">
        <v>23</v>
      </c>
      <c r="BK236" s="219">
        <f>ROUND(I236*H236,2)</f>
        <v>0</v>
      </c>
      <c r="BL236" s="19" t="s">
        <v>150</v>
      </c>
      <c r="BM236" s="218" t="s">
        <v>435</v>
      </c>
    </row>
    <row r="237" s="14" customFormat="1">
      <c r="A237" s="14"/>
      <c r="B237" s="231"/>
      <c r="C237" s="232"/>
      <c r="D237" s="222" t="s">
        <v>147</v>
      </c>
      <c r="E237" s="233" t="s">
        <v>36</v>
      </c>
      <c r="F237" s="234" t="s">
        <v>436</v>
      </c>
      <c r="G237" s="232"/>
      <c r="H237" s="235">
        <v>9.5999999999999996</v>
      </c>
      <c r="I237" s="236"/>
      <c r="J237" s="232"/>
      <c r="K237" s="232"/>
      <c r="L237" s="237"/>
      <c r="M237" s="238"/>
      <c r="N237" s="239"/>
      <c r="O237" s="239"/>
      <c r="P237" s="239"/>
      <c r="Q237" s="239"/>
      <c r="R237" s="239"/>
      <c r="S237" s="239"/>
      <c r="T237" s="240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1" t="s">
        <v>147</v>
      </c>
      <c r="AU237" s="241" t="s">
        <v>91</v>
      </c>
      <c r="AV237" s="14" t="s">
        <v>91</v>
      </c>
      <c r="AW237" s="14" t="s">
        <v>43</v>
      </c>
      <c r="AX237" s="14" t="s">
        <v>82</v>
      </c>
      <c r="AY237" s="241" t="s">
        <v>137</v>
      </c>
    </row>
    <row r="238" s="14" customFormat="1">
      <c r="A238" s="14"/>
      <c r="B238" s="231"/>
      <c r="C238" s="232"/>
      <c r="D238" s="222" t="s">
        <v>147</v>
      </c>
      <c r="E238" s="233" t="s">
        <v>36</v>
      </c>
      <c r="F238" s="234" t="s">
        <v>437</v>
      </c>
      <c r="G238" s="232"/>
      <c r="H238" s="235">
        <v>3.6000000000000001</v>
      </c>
      <c r="I238" s="236"/>
      <c r="J238" s="232"/>
      <c r="K238" s="232"/>
      <c r="L238" s="237"/>
      <c r="M238" s="238"/>
      <c r="N238" s="239"/>
      <c r="O238" s="239"/>
      <c r="P238" s="239"/>
      <c r="Q238" s="239"/>
      <c r="R238" s="239"/>
      <c r="S238" s="239"/>
      <c r="T238" s="240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41" t="s">
        <v>147</v>
      </c>
      <c r="AU238" s="241" t="s">
        <v>91</v>
      </c>
      <c r="AV238" s="14" t="s">
        <v>91</v>
      </c>
      <c r="AW238" s="14" t="s">
        <v>43</v>
      </c>
      <c r="AX238" s="14" t="s">
        <v>82</v>
      </c>
      <c r="AY238" s="241" t="s">
        <v>137</v>
      </c>
    </row>
    <row r="239" s="2" customFormat="1" ht="33" customHeight="1">
      <c r="A239" s="41"/>
      <c r="B239" s="42"/>
      <c r="C239" s="207" t="s">
        <v>438</v>
      </c>
      <c r="D239" s="207" t="s">
        <v>140</v>
      </c>
      <c r="E239" s="208" t="s">
        <v>439</v>
      </c>
      <c r="F239" s="209" t="s">
        <v>440</v>
      </c>
      <c r="G239" s="210" t="s">
        <v>266</v>
      </c>
      <c r="H239" s="211">
        <v>0.063</v>
      </c>
      <c r="I239" s="212"/>
      <c r="J239" s="213">
        <f>ROUND(I239*H239,2)</f>
        <v>0</v>
      </c>
      <c r="K239" s="209" t="s">
        <v>226</v>
      </c>
      <c r="L239" s="47"/>
      <c r="M239" s="214" t="s">
        <v>36</v>
      </c>
      <c r="N239" s="215" t="s">
        <v>53</v>
      </c>
      <c r="O239" s="87"/>
      <c r="P239" s="216">
        <f>O239*H239</f>
        <v>0</v>
      </c>
      <c r="Q239" s="216">
        <v>1.04575</v>
      </c>
      <c r="R239" s="216">
        <f>Q239*H239</f>
        <v>0.065882250000000003</v>
      </c>
      <c r="S239" s="216">
        <v>0</v>
      </c>
      <c r="T239" s="217">
        <f>S239*H239</f>
        <v>0</v>
      </c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R239" s="218" t="s">
        <v>150</v>
      </c>
      <c r="AT239" s="218" t="s">
        <v>140</v>
      </c>
      <c r="AU239" s="218" t="s">
        <v>91</v>
      </c>
      <c r="AY239" s="19" t="s">
        <v>137</v>
      </c>
      <c r="BE239" s="219">
        <f>IF(N239="základní",J239,0)</f>
        <v>0</v>
      </c>
      <c r="BF239" s="219">
        <f>IF(N239="snížená",J239,0)</f>
        <v>0</v>
      </c>
      <c r="BG239" s="219">
        <f>IF(N239="zákl. přenesená",J239,0)</f>
        <v>0</v>
      </c>
      <c r="BH239" s="219">
        <f>IF(N239="sníž. přenesená",J239,0)</f>
        <v>0</v>
      </c>
      <c r="BI239" s="219">
        <f>IF(N239="nulová",J239,0)</f>
        <v>0</v>
      </c>
      <c r="BJ239" s="19" t="s">
        <v>23</v>
      </c>
      <c r="BK239" s="219">
        <f>ROUND(I239*H239,2)</f>
        <v>0</v>
      </c>
      <c r="BL239" s="19" t="s">
        <v>150</v>
      </c>
      <c r="BM239" s="218" t="s">
        <v>441</v>
      </c>
    </row>
    <row r="240" s="2" customFormat="1">
      <c r="A240" s="41"/>
      <c r="B240" s="42"/>
      <c r="C240" s="43"/>
      <c r="D240" s="256" t="s">
        <v>228</v>
      </c>
      <c r="E240" s="43"/>
      <c r="F240" s="257" t="s">
        <v>442</v>
      </c>
      <c r="G240" s="43"/>
      <c r="H240" s="43"/>
      <c r="I240" s="258"/>
      <c r="J240" s="43"/>
      <c r="K240" s="43"/>
      <c r="L240" s="47"/>
      <c r="M240" s="259"/>
      <c r="N240" s="260"/>
      <c r="O240" s="87"/>
      <c r="P240" s="87"/>
      <c r="Q240" s="87"/>
      <c r="R240" s="87"/>
      <c r="S240" s="87"/>
      <c r="T240" s="88"/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T240" s="19" t="s">
        <v>228</v>
      </c>
      <c r="AU240" s="19" t="s">
        <v>91</v>
      </c>
    </row>
    <row r="241" s="14" customFormat="1">
      <c r="A241" s="14"/>
      <c r="B241" s="231"/>
      <c r="C241" s="232"/>
      <c r="D241" s="222" t="s">
        <v>147</v>
      </c>
      <c r="E241" s="233" t="s">
        <v>36</v>
      </c>
      <c r="F241" s="234" t="s">
        <v>443</v>
      </c>
      <c r="G241" s="232"/>
      <c r="H241" s="235">
        <v>0.039</v>
      </c>
      <c r="I241" s="236"/>
      <c r="J241" s="232"/>
      <c r="K241" s="232"/>
      <c r="L241" s="237"/>
      <c r="M241" s="238"/>
      <c r="N241" s="239"/>
      <c r="O241" s="239"/>
      <c r="P241" s="239"/>
      <c r="Q241" s="239"/>
      <c r="R241" s="239"/>
      <c r="S241" s="239"/>
      <c r="T241" s="240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41" t="s">
        <v>147</v>
      </c>
      <c r="AU241" s="241" t="s">
        <v>91</v>
      </c>
      <c r="AV241" s="14" t="s">
        <v>91</v>
      </c>
      <c r="AW241" s="14" t="s">
        <v>43</v>
      </c>
      <c r="AX241" s="14" t="s">
        <v>82</v>
      </c>
      <c r="AY241" s="241" t="s">
        <v>137</v>
      </c>
    </row>
    <row r="242" s="14" customFormat="1">
      <c r="A242" s="14"/>
      <c r="B242" s="231"/>
      <c r="C242" s="232"/>
      <c r="D242" s="222" t="s">
        <v>147</v>
      </c>
      <c r="E242" s="233" t="s">
        <v>36</v>
      </c>
      <c r="F242" s="234" t="s">
        <v>444</v>
      </c>
      <c r="G242" s="232"/>
      <c r="H242" s="235">
        <v>0.024</v>
      </c>
      <c r="I242" s="236"/>
      <c r="J242" s="232"/>
      <c r="K242" s="232"/>
      <c r="L242" s="237"/>
      <c r="M242" s="238"/>
      <c r="N242" s="239"/>
      <c r="O242" s="239"/>
      <c r="P242" s="239"/>
      <c r="Q242" s="239"/>
      <c r="R242" s="239"/>
      <c r="S242" s="239"/>
      <c r="T242" s="240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41" t="s">
        <v>147</v>
      </c>
      <c r="AU242" s="241" t="s">
        <v>91</v>
      </c>
      <c r="AV242" s="14" t="s">
        <v>91</v>
      </c>
      <c r="AW242" s="14" t="s">
        <v>43</v>
      </c>
      <c r="AX242" s="14" t="s">
        <v>82</v>
      </c>
      <c r="AY242" s="241" t="s">
        <v>137</v>
      </c>
    </row>
    <row r="243" s="2" customFormat="1" ht="24.15" customHeight="1">
      <c r="A243" s="41"/>
      <c r="B243" s="42"/>
      <c r="C243" s="207" t="s">
        <v>445</v>
      </c>
      <c r="D243" s="207" t="s">
        <v>140</v>
      </c>
      <c r="E243" s="208" t="s">
        <v>446</v>
      </c>
      <c r="F243" s="209" t="s">
        <v>447</v>
      </c>
      <c r="G243" s="210" t="s">
        <v>234</v>
      </c>
      <c r="H243" s="211">
        <v>15.456</v>
      </c>
      <c r="I243" s="212"/>
      <c r="J243" s="213">
        <f>ROUND(I243*H243,2)</f>
        <v>0</v>
      </c>
      <c r="K243" s="209" t="s">
        <v>281</v>
      </c>
      <c r="L243" s="47"/>
      <c r="M243" s="214" t="s">
        <v>36</v>
      </c>
      <c r="N243" s="215" t="s">
        <v>53</v>
      </c>
      <c r="O243" s="87"/>
      <c r="P243" s="216">
        <f>O243*H243</f>
        <v>0</v>
      </c>
      <c r="Q243" s="216">
        <v>2.4533</v>
      </c>
      <c r="R243" s="216">
        <f>Q243*H243</f>
        <v>37.918204799999998</v>
      </c>
      <c r="S243" s="216">
        <v>0</v>
      </c>
      <c r="T243" s="217">
        <f>S243*H243</f>
        <v>0</v>
      </c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R243" s="218" t="s">
        <v>150</v>
      </c>
      <c r="AT243" s="218" t="s">
        <v>140</v>
      </c>
      <c r="AU243" s="218" t="s">
        <v>91</v>
      </c>
      <c r="AY243" s="19" t="s">
        <v>137</v>
      </c>
      <c r="BE243" s="219">
        <f>IF(N243="základní",J243,0)</f>
        <v>0</v>
      </c>
      <c r="BF243" s="219">
        <f>IF(N243="snížená",J243,0)</f>
        <v>0</v>
      </c>
      <c r="BG243" s="219">
        <f>IF(N243="zákl. přenesená",J243,0)</f>
        <v>0</v>
      </c>
      <c r="BH243" s="219">
        <f>IF(N243="sníž. přenesená",J243,0)</f>
        <v>0</v>
      </c>
      <c r="BI243" s="219">
        <f>IF(N243="nulová",J243,0)</f>
        <v>0</v>
      </c>
      <c r="BJ243" s="19" t="s">
        <v>23</v>
      </c>
      <c r="BK243" s="219">
        <f>ROUND(I243*H243,2)</f>
        <v>0</v>
      </c>
      <c r="BL243" s="19" t="s">
        <v>150</v>
      </c>
      <c r="BM243" s="218" t="s">
        <v>448</v>
      </c>
    </row>
    <row r="244" s="14" customFormat="1">
      <c r="A244" s="14"/>
      <c r="B244" s="231"/>
      <c r="C244" s="232"/>
      <c r="D244" s="222" t="s">
        <v>147</v>
      </c>
      <c r="E244" s="233" t="s">
        <v>36</v>
      </c>
      <c r="F244" s="234" t="s">
        <v>449</v>
      </c>
      <c r="G244" s="232"/>
      <c r="H244" s="235">
        <v>15.456</v>
      </c>
      <c r="I244" s="236"/>
      <c r="J244" s="232"/>
      <c r="K244" s="232"/>
      <c r="L244" s="237"/>
      <c r="M244" s="238"/>
      <c r="N244" s="239"/>
      <c r="O244" s="239"/>
      <c r="P244" s="239"/>
      <c r="Q244" s="239"/>
      <c r="R244" s="239"/>
      <c r="S244" s="239"/>
      <c r="T244" s="240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41" t="s">
        <v>147</v>
      </c>
      <c r="AU244" s="241" t="s">
        <v>91</v>
      </c>
      <c r="AV244" s="14" t="s">
        <v>91</v>
      </c>
      <c r="AW244" s="14" t="s">
        <v>43</v>
      </c>
      <c r="AX244" s="14" t="s">
        <v>23</v>
      </c>
      <c r="AY244" s="241" t="s">
        <v>137</v>
      </c>
    </row>
    <row r="245" s="2" customFormat="1" ht="24.15" customHeight="1">
      <c r="A245" s="41"/>
      <c r="B245" s="42"/>
      <c r="C245" s="207" t="s">
        <v>450</v>
      </c>
      <c r="D245" s="207" t="s">
        <v>140</v>
      </c>
      <c r="E245" s="208" t="s">
        <v>451</v>
      </c>
      <c r="F245" s="209" t="s">
        <v>452</v>
      </c>
      <c r="G245" s="210" t="s">
        <v>225</v>
      </c>
      <c r="H245" s="211">
        <v>81.799999999999997</v>
      </c>
      <c r="I245" s="212"/>
      <c r="J245" s="213">
        <f>ROUND(I245*H245,2)</f>
        <v>0</v>
      </c>
      <c r="K245" s="209" t="s">
        <v>281</v>
      </c>
      <c r="L245" s="47"/>
      <c r="M245" s="214" t="s">
        <v>36</v>
      </c>
      <c r="N245" s="215" t="s">
        <v>53</v>
      </c>
      <c r="O245" s="87"/>
      <c r="P245" s="216">
        <f>O245*H245</f>
        <v>0</v>
      </c>
      <c r="Q245" s="216">
        <v>0.0027499999999999998</v>
      </c>
      <c r="R245" s="216">
        <f>Q245*H245</f>
        <v>0.22494999999999998</v>
      </c>
      <c r="S245" s="216">
        <v>0</v>
      </c>
      <c r="T245" s="217">
        <f>S245*H245</f>
        <v>0</v>
      </c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R245" s="218" t="s">
        <v>150</v>
      </c>
      <c r="AT245" s="218" t="s">
        <v>140</v>
      </c>
      <c r="AU245" s="218" t="s">
        <v>91</v>
      </c>
      <c r="AY245" s="19" t="s">
        <v>137</v>
      </c>
      <c r="BE245" s="219">
        <f>IF(N245="základní",J245,0)</f>
        <v>0</v>
      </c>
      <c r="BF245" s="219">
        <f>IF(N245="snížená",J245,0)</f>
        <v>0</v>
      </c>
      <c r="BG245" s="219">
        <f>IF(N245="zákl. přenesená",J245,0)</f>
        <v>0</v>
      </c>
      <c r="BH245" s="219">
        <f>IF(N245="sníž. přenesená",J245,0)</f>
        <v>0</v>
      </c>
      <c r="BI245" s="219">
        <f>IF(N245="nulová",J245,0)</f>
        <v>0</v>
      </c>
      <c r="BJ245" s="19" t="s">
        <v>23</v>
      </c>
      <c r="BK245" s="219">
        <f>ROUND(I245*H245,2)</f>
        <v>0</v>
      </c>
      <c r="BL245" s="19" t="s">
        <v>150</v>
      </c>
      <c r="BM245" s="218" t="s">
        <v>453</v>
      </c>
    </row>
    <row r="246" s="2" customFormat="1" ht="24.15" customHeight="1">
      <c r="A246" s="41"/>
      <c r="B246" s="42"/>
      <c r="C246" s="207" t="s">
        <v>454</v>
      </c>
      <c r="D246" s="207" t="s">
        <v>140</v>
      </c>
      <c r="E246" s="208" t="s">
        <v>455</v>
      </c>
      <c r="F246" s="209" t="s">
        <v>456</v>
      </c>
      <c r="G246" s="210" t="s">
        <v>225</v>
      </c>
      <c r="H246" s="211">
        <v>81.799999999999997</v>
      </c>
      <c r="I246" s="212"/>
      <c r="J246" s="213">
        <f>ROUND(I246*H246,2)</f>
        <v>0</v>
      </c>
      <c r="K246" s="209" t="s">
        <v>281</v>
      </c>
      <c r="L246" s="47"/>
      <c r="M246" s="214" t="s">
        <v>36</v>
      </c>
      <c r="N246" s="215" t="s">
        <v>53</v>
      </c>
      <c r="O246" s="87"/>
      <c r="P246" s="216">
        <f>O246*H246</f>
        <v>0</v>
      </c>
      <c r="Q246" s="216">
        <v>0</v>
      </c>
      <c r="R246" s="216">
        <f>Q246*H246</f>
        <v>0</v>
      </c>
      <c r="S246" s="216">
        <v>0</v>
      </c>
      <c r="T246" s="217">
        <f>S246*H246</f>
        <v>0</v>
      </c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R246" s="218" t="s">
        <v>150</v>
      </c>
      <c r="AT246" s="218" t="s">
        <v>140</v>
      </c>
      <c r="AU246" s="218" t="s">
        <v>91</v>
      </c>
      <c r="AY246" s="19" t="s">
        <v>137</v>
      </c>
      <c r="BE246" s="219">
        <f>IF(N246="základní",J246,0)</f>
        <v>0</v>
      </c>
      <c r="BF246" s="219">
        <f>IF(N246="snížená",J246,0)</f>
        <v>0</v>
      </c>
      <c r="BG246" s="219">
        <f>IF(N246="zákl. přenesená",J246,0)</f>
        <v>0</v>
      </c>
      <c r="BH246" s="219">
        <f>IF(N246="sníž. přenesená",J246,0)</f>
        <v>0</v>
      </c>
      <c r="BI246" s="219">
        <f>IF(N246="nulová",J246,0)</f>
        <v>0</v>
      </c>
      <c r="BJ246" s="19" t="s">
        <v>23</v>
      </c>
      <c r="BK246" s="219">
        <f>ROUND(I246*H246,2)</f>
        <v>0</v>
      </c>
      <c r="BL246" s="19" t="s">
        <v>150</v>
      </c>
      <c r="BM246" s="218" t="s">
        <v>457</v>
      </c>
    </row>
    <row r="247" s="2" customFormat="1" ht="24.15" customHeight="1">
      <c r="A247" s="41"/>
      <c r="B247" s="42"/>
      <c r="C247" s="207" t="s">
        <v>458</v>
      </c>
      <c r="D247" s="207" t="s">
        <v>140</v>
      </c>
      <c r="E247" s="208" t="s">
        <v>459</v>
      </c>
      <c r="F247" s="209" t="s">
        <v>460</v>
      </c>
      <c r="G247" s="210" t="s">
        <v>225</v>
      </c>
      <c r="H247" s="211">
        <v>81.799999999999997</v>
      </c>
      <c r="I247" s="212"/>
      <c r="J247" s="213">
        <f>ROUND(I247*H247,2)</f>
        <v>0</v>
      </c>
      <c r="K247" s="209" t="s">
        <v>281</v>
      </c>
      <c r="L247" s="47"/>
      <c r="M247" s="214" t="s">
        <v>36</v>
      </c>
      <c r="N247" s="215" t="s">
        <v>53</v>
      </c>
      <c r="O247" s="87"/>
      <c r="P247" s="216">
        <f>O247*H247</f>
        <v>0</v>
      </c>
      <c r="Q247" s="216">
        <v>0.0025999999999999999</v>
      </c>
      <c r="R247" s="216">
        <f>Q247*H247</f>
        <v>0.21267999999999998</v>
      </c>
      <c r="S247" s="216">
        <v>0</v>
      </c>
      <c r="T247" s="217">
        <f>S247*H247</f>
        <v>0</v>
      </c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R247" s="218" t="s">
        <v>150</v>
      </c>
      <c r="AT247" s="218" t="s">
        <v>140</v>
      </c>
      <c r="AU247" s="218" t="s">
        <v>91</v>
      </c>
      <c r="AY247" s="19" t="s">
        <v>137</v>
      </c>
      <c r="BE247" s="219">
        <f>IF(N247="základní",J247,0)</f>
        <v>0</v>
      </c>
      <c r="BF247" s="219">
        <f>IF(N247="snížená",J247,0)</f>
        <v>0</v>
      </c>
      <c r="BG247" s="219">
        <f>IF(N247="zákl. přenesená",J247,0)</f>
        <v>0</v>
      </c>
      <c r="BH247" s="219">
        <f>IF(N247="sníž. přenesená",J247,0)</f>
        <v>0</v>
      </c>
      <c r="BI247" s="219">
        <f>IF(N247="nulová",J247,0)</f>
        <v>0</v>
      </c>
      <c r="BJ247" s="19" t="s">
        <v>23</v>
      </c>
      <c r="BK247" s="219">
        <f>ROUND(I247*H247,2)</f>
        <v>0</v>
      </c>
      <c r="BL247" s="19" t="s">
        <v>150</v>
      </c>
      <c r="BM247" s="218" t="s">
        <v>461</v>
      </c>
    </row>
    <row r="248" s="13" customFormat="1">
      <c r="A248" s="13"/>
      <c r="B248" s="220"/>
      <c r="C248" s="221"/>
      <c r="D248" s="222" t="s">
        <v>147</v>
      </c>
      <c r="E248" s="223" t="s">
        <v>36</v>
      </c>
      <c r="F248" s="224" t="s">
        <v>462</v>
      </c>
      <c r="G248" s="221"/>
      <c r="H248" s="223" t="s">
        <v>36</v>
      </c>
      <c r="I248" s="225"/>
      <c r="J248" s="221"/>
      <c r="K248" s="221"/>
      <c r="L248" s="226"/>
      <c r="M248" s="227"/>
      <c r="N248" s="228"/>
      <c r="O248" s="228"/>
      <c r="P248" s="228"/>
      <c r="Q248" s="228"/>
      <c r="R248" s="228"/>
      <c r="S248" s="228"/>
      <c r="T248" s="229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0" t="s">
        <v>147</v>
      </c>
      <c r="AU248" s="230" t="s">
        <v>91</v>
      </c>
      <c r="AV248" s="13" t="s">
        <v>23</v>
      </c>
      <c r="AW248" s="13" t="s">
        <v>43</v>
      </c>
      <c r="AX248" s="13" t="s">
        <v>82</v>
      </c>
      <c r="AY248" s="230" t="s">
        <v>137</v>
      </c>
    </row>
    <row r="249" s="14" customFormat="1">
      <c r="A249" s="14"/>
      <c r="B249" s="231"/>
      <c r="C249" s="232"/>
      <c r="D249" s="222" t="s">
        <v>147</v>
      </c>
      <c r="E249" s="233" t="s">
        <v>36</v>
      </c>
      <c r="F249" s="234" t="s">
        <v>463</v>
      </c>
      <c r="G249" s="232"/>
      <c r="H249" s="235">
        <v>81.799999999999997</v>
      </c>
      <c r="I249" s="236"/>
      <c r="J249" s="232"/>
      <c r="K249" s="232"/>
      <c r="L249" s="237"/>
      <c r="M249" s="238"/>
      <c r="N249" s="239"/>
      <c r="O249" s="239"/>
      <c r="P249" s="239"/>
      <c r="Q249" s="239"/>
      <c r="R249" s="239"/>
      <c r="S249" s="239"/>
      <c r="T249" s="240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41" t="s">
        <v>147</v>
      </c>
      <c r="AU249" s="241" t="s">
        <v>91</v>
      </c>
      <c r="AV249" s="14" t="s">
        <v>91</v>
      </c>
      <c r="AW249" s="14" t="s">
        <v>43</v>
      </c>
      <c r="AX249" s="14" t="s">
        <v>23</v>
      </c>
      <c r="AY249" s="241" t="s">
        <v>137</v>
      </c>
    </row>
    <row r="250" s="13" customFormat="1">
      <c r="A250" s="13"/>
      <c r="B250" s="220"/>
      <c r="C250" s="221"/>
      <c r="D250" s="222" t="s">
        <v>147</v>
      </c>
      <c r="E250" s="223" t="s">
        <v>36</v>
      </c>
      <c r="F250" s="224" t="s">
        <v>464</v>
      </c>
      <c r="G250" s="221"/>
      <c r="H250" s="223" t="s">
        <v>36</v>
      </c>
      <c r="I250" s="225"/>
      <c r="J250" s="221"/>
      <c r="K250" s="221"/>
      <c r="L250" s="226"/>
      <c r="M250" s="227"/>
      <c r="N250" s="228"/>
      <c r="O250" s="228"/>
      <c r="P250" s="228"/>
      <c r="Q250" s="228"/>
      <c r="R250" s="228"/>
      <c r="S250" s="228"/>
      <c r="T250" s="229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0" t="s">
        <v>147</v>
      </c>
      <c r="AU250" s="230" t="s">
        <v>91</v>
      </c>
      <c r="AV250" s="13" t="s">
        <v>23</v>
      </c>
      <c r="AW250" s="13" t="s">
        <v>43</v>
      </c>
      <c r="AX250" s="13" t="s">
        <v>82</v>
      </c>
      <c r="AY250" s="230" t="s">
        <v>137</v>
      </c>
    </row>
    <row r="251" s="2" customFormat="1" ht="37.8" customHeight="1">
      <c r="A251" s="41"/>
      <c r="B251" s="42"/>
      <c r="C251" s="207" t="s">
        <v>465</v>
      </c>
      <c r="D251" s="207" t="s">
        <v>140</v>
      </c>
      <c r="E251" s="208" t="s">
        <v>466</v>
      </c>
      <c r="F251" s="209" t="s">
        <v>467</v>
      </c>
      <c r="G251" s="210" t="s">
        <v>266</v>
      </c>
      <c r="H251" s="211">
        <v>1.236</v>
      </c>
      <c r="I251" s="212"/>
      <c r="J251" s="213">
        <f>ROUND(I251*H251,2)</f>
        <v>0</v>
      </c>
      <c r="K251" s="209" t="s">
        <v>281</v>
      </c>
      <c r="L251" s="47"/>
      <c r="M251" s="214" t="s">
        <v>36</v>
      </c>
      <c r="N251" s="215" t="s">
        <v>53</v>
      </c>
      <c r="O251" s="87"/>
      <c r="P251" s="216">
        <f>O251*H251</f>
        <v>0</v>
      </c>
      <c r="Q251" s="216">
        <v>1.0461400000000001</v>
      </c>
      <c r="R251" s="216">
        <f>Q251*H251</f>
        <v>1.29302904</v>
      </c>
      <c r="S251" s="216">
        <v>0</v>
      </c>
      <c r="T251" s="217">
        <f>S251*H251</f>
        <v>0</v>
      </c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R251" s="218" t="s">
        <v>150</v>
      </c>
      <c r="AT251" s="218" t="s">
        <v>140</v>
      </c>
      <c r="AU251" s="218" t="s">
        <v>91</v>
      </c>
      <c r="AY251" s="19" t="s">
        <v>137</v>
      </c>
      <c r="BE251" s="219">
        <f>IF(N251="základní",J251,0)</f>
        <v>0</v>
      </c>
      <c r="BF251" s="219">
        <f>IF(N251="snížená",J251,0)</f>
        <v>0</v>
      </c>
      <c r="BG251" s="219">
        <f>IF(N251="zákl. přenesená",J251,0)</f>
        <v>0</v>
      </c>
      <c r="BH251" s="219">
        <f>IF(N251="sníž. přenesená",J251,0)</f>
        <v>0</v>
      </c>
      <c r="BI251" s="219">
        <f>IF(N251="nulová",J251,0)</f>
        <v>0</v>
      </c>
      <c r="BJ251" s="19" t="s">
        <v>23</v>
      </c>
      <c r="BK251" s="219">
        <f>ROUND(I251*H251,2)</f>
        <v>0</v>
      </c>
      <c r="BL251" s="19" t="s">
        <v>150</v>
      </c>
      <c r="BM251" s="218" t="s">
        <v>468</v>
      </c>
    </row>
    <row r="252" s="14" customFormat="1">
      <c r="A252" s="14"/>
      <c r="B252" s="231"/>
      <c r="C252" s="232"/>
      <c r="D252" s="222" t="s">
        <v>147</v>
      </c>
      <c r="E252" s="233" t="s">
        <v>36</v>
      </c>
      <c r="F252" s="234" t="s">
        <v>469</v>
      </c>
      <c r="G252" s="232"/>
      <c r="H252" s="235">
        <v>1.236</v>
      </c>
      <c r="I252" s="236"/>
      <c r="J252" s="232"/>
      <c r="K252" s="232"/>
      <c r="L252" s="237"/>
      <c r="M252" s="238"/>
      <c r="N252" s="239"/>
      <c r="O252" s="239"/>
      <c r="P252" s="239"/>
      <c r="Q252" s="239"/>
      <c r="R252" s="239"/>
      <c r="S252" s="239"/>
      <c r="T252" s="240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41" t="s">
        <v>147</v>
      </c>
      <c r="AU252" s="241" t="s">
        <v>91</v>
      </c>
      <c r="AV252" s="14" t="s">
        <v>91</v>
      </c>
      <c r="AW252" s="14" t="s">
        <v>43</v>
      </c>
      <c r="AX252" s="14" t="s">
        <v>23</v>
      </c>
      <c r="AY252" s="241" t="s">
        <v>137</v>
      </c>
    </row>
    <row r="253" s="2" customFormat="1" ht="37.8" customHeight="1">
      <c r="A253" s="41"/>
      <c r="B253" s="42"/>
      <c r="C253" s="207" t="s">
        <v>470</v>
      </c>
      <c r="D253" s="207" t="s">
        <v>140</v>
      </c>
      <c r="E253" s="208" t="s">
        <v>471</v>
      </c>
      <c r="F253" s="209" t="s">
        <v>472</v>
      </c>
      <c r="G253" s="210" t="s">
        <v>225</v>
      </c>
      <c r="H253" s="211">
        <v>118.652</v>
      </c>
      <c r="I253" s="212"/>
      <c r="J253" s="213">
        <f>ROUND(I253*H253,2)</f>
        <v>0</v>
      </c>
      <c r="K253" s="209" t="s">
        <v>281</v>
      </c>
      <c r="L253" s="47"/>
      <c r="M253" s="214" t="s">
        <v>36</v>
      </c>
      <c r="N253" s="215" t="s">
        <v>53</v>
      </c>
      <c r="O253" s="87"/>
      <c r="P253" s="216">
        <f>O253*H253</f>
        <v>0</v>
      </c>
      <c r="Q253" s="216">
        <v>0.058970000000000002</v>
      </c>
      <c r="R253" s="216">
        <f>Q253*H253</f>
        <v>6.9969084400000003</v>
      </c>
      <c r="S253" s="216">
        <v>0</v>
      </c>
      <c r="T253" s="217">
        <f>S253*H253</f>
        <v>0</v>
      </c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R253" s="218" t="s">
        <v>150</v>
      </c>
      <c r="AT253" s="218" t="s">
        <v>140</v>
      </c>
      <c r="AU253" s="218" t="s">
        <v>91</v>
      </c>
      <c r="AY253" s="19" t="s">
        <v>137</v>
      </c>
      <c r="BE253" s="219">
        <f>IF(N253="základní",J253,0)</f>
        <v>0</v>
      </c>
      <c r="BF253" s="219">
        <f>IF(N253="snížená",J253,0)</f>
        <v>0</v>
      </c>
      <c r="BG253" s="219">
        <f>IF(N253="zákl. přenesená",J253,0)</f>
        <v>0</v>
      </c>
      <c r="BH253" s="219">
        <f>IF(N253="sníž. přenesená",J253,0)</f>
        <v>0</v>
      </c>
      <c r="BI253" s="219">
        <f>IF(N253="nulová",J253,0)</f>
        <v>0</v>
      </c>
      <c r="BJ253" s="19" t="s">
        <v>23</v>
      </c>
      <c r="BK253" s="219">
        <f>ROUND(I253*H253,2)</f>
        <v>0</v>
      </c>
      <c r="BL253" s="19" t="s">
        <v>150</v>
      </c>
      <c r="BM253" s="218" t="s">
        <v>473</v>
      </c>
    </row>
    <row r="254" s="13" customFormat="1">
      <c r="A254" s="13"/>
      <c r="B254" s="220"/>
      <c r="C254" s="221"/>
      <c r="D254" s="222" t="s">
        <v>147</v>
      </c>
      <c r="E254" s="223" t="s">
        <v>36</v>
      </c>
      <c r="F254" s="224" t="s">
        <v>387</v>
      </c>
      <c r="G254" s="221"/>
      <c r="H254" s="223" t="s">
        <v>36</v>
      </c>
      <c r="I254" s="225"/>
      <c r="J254" s="221"/>
      <c r="K254" s="221"/>
      <c r="L254" s="226"/>
      <c r="M254" s="227"/>
      <c r="N254" s="228"/>
      <c r="O254" s="228"/>
      <c r="P254" s="228"/>
      <c r="Q254" s="228"/>
      <c r="R254" s="228"/>
      <c r="S254" s="228"/>
      <c r="T254" s="229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0" t="s">
        <v>147</v>
      </c>
      <c r="AU254" s="230" t="s">
        <v>91</v>
      </c>
      <c r="AV254" s="13" t="s">
        <v>23</v>
      </c>
      <c r="AW254" s="13" t="s">
        <v>43</v>
      </c>
      <c r="AX254" s="13" t="s">
        <v>82</v>
      </c>
      <c r="AY254" s="230" t="s">
        <v>137</v>
      </c>
    </row>
    <row r="255" s="14" customFormat="1">
      <c r="A255" s="14"/>
      <c r="B255" s="231"/>
      <c r="C255" s="232"/>
      <c r="D255" s="222" t="s">
        <v>147</v>
      </c>
      <c r="E255" s="233" t="s">
        <v>36</v>
      </c>
      <c r="F255" s="234" t="s">
        <v>474</v>
      </c>
      <c r="G255" s="232"/>
      <c r="H255" s="235">
        <v>89.700000000000003</v>
      </c>
      <c r="I255" s="236"/>
      <c r="J255" s="232"/>
      <c r="K255" s="232"/>
      <c r="L255" s="237"/>
      <c r="M255" s="238"/>
      <c r="N255" s="239"/>
      <c r="O255" s="239"/>
      <c r="P255" s="239"/>
      <c r="Q255" s="239"/>
      <c r="R255" s="239"/>
      <c r="S255" s="239"/>
      <c r="T255" s="240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1" t="s">
        <v>147</v>
      </c>
      <c r="AU255" s="241" t="s">
        <v>91</v>
      </c>
      <c r="AV255" s="14" t="s">
        <v>91</v>
      </c>
      <c r="AW255" s="14" t="s">
        <v>43</v>
      </c>
      <c r="AX255" s="14" t="s">
        <v>82</v>
      </c>
      <c r="AY255" s="241" t="s">
        <v>137</v>
      </c>
    </row>
    <row r="256" s="14" customFormat="1">
      <c r="A256" s="14"/>
      <c r="B256" s="231"/>
      <c r="C256" s="232"/>
      <c r="D256" s="222" t="s">
        <v>147</v>
      </c>
      <c r="E256" s="233" t="s">
        <v>36</v>
      </c>
      <c r="F256" s="234" t="s">
        <v>475</v>
      </c>
      <c r="G256" s="232"/>
      <c r="H256" s="235">
        <v>-9.5060000000000002</v>
      </c>
      <c r="I256" s="236"/>
      <c r="J256" s="232"/>
      <c r="K256" s="232"/>
      <c r="L256" s="237"/>
      <c r="M256" s="238"/>
      <c r="N256" s="239"/>
      <c r="O256" s="239"/>
      <c r="P256" s="239"/>
      <c r="Q256" s="239"/>
      <c r="R256" s="239"/>
      <c r="S256" s="239"/>
      <c r="T256" s="240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41" t="s">
        <v>147</v>
      </c>
      <c r="AU256" s="241" t="s">
        <v>91</v>
      </c>
      <c r="AV256" s="14" t="s">
        <v>91</v>
      </c>
      <c r="AW256" s="14" t="s">
        <v>43</v>
      </c>
      <c r="AX256" s="14" t="s">
        <v>82</v>
      </c>
      <c r="AY256" s="241" t="s">
        <v>137</v>
      </c>
    </row>
    <row r="257" s="13" customFormat="1">
      <c r="A257" s="13"/>
      <c r="B257" s="220"/>
      <c r="C257" s="221"/>
      <c r="D257" s="222" t="s">
        <v>147</v>
      </c>
      <c r="E257" s="223" t="s">
        <v>36</v>
      </c>
      <c r="F257" s="224" t="s">
        <v>389</v>
      </c>
      <c r="G257" s="221"/>
      <c r="H257" s="223" t="s">
        <v>36</v>
      </c>
      <c r="I257" s="225"/>
      <c r="J257" s="221"/>
      <c r="K257" s="221"/>
      <c r="L257" s="226"/>
      <c r="M257" s="227"/>
      <c r="N257" s="228"/>
      <c r="O257" s="228"/>
      <c r="P257" s="228"/>
      <c r="Q257" s="228"/>
      <c r="R257" s="228"/>
      <c r="S257" s="228"/>
      <c r="T257" s="229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0" t="s">
        <v>147</v>
      </c>
      <c r="AU257" s="230" t="s">
        <v>91</v>
      </c>
      <c r="AV257" s="13" t="s">
        <v>23</v>
      </c>
      <c r="AW257" s="13" t="s">
        <v>43</v>
      </c>
      <c r="AX257" s="13" t="s">
        <v>82</v>
      </c>
      <c r="AY257" s="230" t="s">
        <v>137</v>
      </c>
    </row>
    <row r="258" s="14" customFormat="1">
      <c r="A258" s="14"/>
      <c r="B258" s="231"/>
      <c r="C258" s="232"/>
      <c r="D258" s="222" t="s">
        <v>147</v>
      </c>
      <c r="E258" s="233" t="s">
        <v>36</v>
      </c>
      <c r="F258" s="234" t="s">
        <v>476</v>
      </c>
      <c r="G258" s="232"/>
      <c r="H258" s="235">
        <v>44.817999999999998</v>
      </c>
      <c r="I258" s="236"/>
      <c r="J258" s="232"/>
      <c r="K258" s="232"/>
      <c r="L258" s="237"/>
      <c r="M258" s="238"/>
      <c r="N258" s="239"/>
      <c r="O258" s="239"/>
      <c r="P258" s="239"/>
      <c r="Q258" s="239"/>
      <c r="R258" s="239"/>
      <c r="S258" s="239"/>
      <c r="T258" s="240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41" t="s">
        <v>147</v>
      </c>
      <c r="AU258" s="241" t="s">
        <v>91</v>
      </c>
      <c r="AV258" s="14" t="s">
        <v>91</v>
      </c>
      <c r="AW258" s="14" t="s">
        <v>43</v>
      </c>
      <c r="AX258" s="14" t="s">
        <v>82</v>
      </c>
      <c r="AY258" s="241" t="s">
        <v>137</v>
      </c>
    </row>
    <row r="259" s="14" customFormat="1">
      <c r="A259" s="14"/>
      <c r="B259" s="231"/>
      <c r="C259" s="232"/>
      <c r="D259" s="222" t="s">
        <v>147</v>
      </c>
      <c r="E259" s="233" t="s">
        <v>36</v>
      </c>
      <c r="F259" s="234" t="s">
        <v>477</v>
      </c>
      <c r="G259" s="232"/>
      <c r="H259" s="235">
        <v>-6.3600000000000003</v>
      </c>
      <c r="I259" s="236"/>
      <c r="J259" s="232"/>
      <c r="K259" s="232"/>
      <c r="L259" s="237"/>
      <c r="M259" s="238"/>
      <c r="N259" s="239"/>
      <c r="O259" s="239"/>
      <c r="P259" s="239"/>
      <c r="Q259" s="239"/>
      <c r="R259" s="239"/>
      <c r="S259" s="239"/>
      <c r="T259" s="240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1" t="s">
        <v>147</v>
      </c>
      <c r="AU259" s="241" t="s">
        <v>91</v>
      </c>
      <c r="AV259" s="14" t="s">
        <v>91</v>
      </c>
      <c r="AW259" s="14" t="s">
        <v>43</v>
      </c>
      <c r="AX259" s="14" t="s">
        <v>82</v>
      </c>
      <c r="AY259" s="241" t="s">
        <v>137</v>
      </c>
    </row>
    <row r="260" s="2" customFormat="1" ht="37.8" customHeight="1">
      <c r="A260" s="41"/>
      <c r="B260" s="42"/>
      <c r="C260" s="207" t="s">
        <v>478</v>
      </c>
      <c r="D260" s="207" t="s">
        <v>140</v>
      </c>
      <c r="E260" s="208" t="s">
        <v>479</v>
      </c>
      <c r="F260" s="209" t="s">
        <v>480</v>
      </c>
      <c r="G260" s="210" t="s">
        <v>225</v>
      </c>
      <c r="H260" s="211">
        <v>35.176000000000002</v>
      </c>
      <c r="I260" s="212"/>
      <c r="J260" s="213">
        <f>ROUND(I260*H260,2)</f>
        <v>0</v>
      </c>
      <c r="K260" s="209" t="s">
        <v>226</v>
      </c>
      <c r="L260" s="47"/>
      <c r="M260" s="214" t="s">
        <v>36</v>
      </c>
      <c r="N260" s="215" t="s">
        <v>53</v>
      </c>
      <c r="O260" s="87"/>
      <c r="P260" s="216">
        <f>O260*H260</f>
        <v>0</v>
      </c>
      <c r="Q260" s="216">
        <v>0.066879999999999995</v>
      </c>
      <c r="R260" s="216">
        <f>Q260*H260</f>
        <v>2.35257088</v>
      </c>
      <c r="S260" s="216">
        <v>0</v>
      </c>
      <c r="T260" s="217">
        <f>S260*H260</f>
        <v>0</v>
      </c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R260" s="218" t="s">
        <v>150</v>
      </c>
      <c r="AT260" s="218" t="s">
        <v>140</v>
      </c>
      <c r="AU260" s="218" t="s">
        <v>91</v>
      </c>
      <c r="AY260" s="19" t="s">
        <v>137</v>
      </c>
      <c r="BE260" s="219">
        <f>IF(N260="základní",J260,0)</f>
        <v>0</v>
      </c>
      <c r="BF260" s="219">
        <f>IF(N260="snížená",J260,0)</f>
        <v>0</v>
      </c>
      <c r="BG260" s="219">
        <f>IF(N260="zákl. přenesená",J260,0)</f>
        <v>0</v>
      </c>
      <c r="BH260" s="219">
        <f>IF(N260="sníž. přenesená",J260,0)</f>
        <v>0</v>
      </c>
      <c r="BI260" s="219">
        <f>IF(N260="nulová",J260,0)</f>
        <v>0</v>
      </c>
      <c r="BJ260" s="19" t="s">
        <v>23</v>
      </c>
      <c r="BK260" s="219">
        <f>ROUND(I260*H260,2)</f>
        <v>0</v>
      </c>
      <c r="BL260" s="19" t="s">
        <v>150</v>
      </c>
      <c r="BM260" s="218" t="s">
        <v>481</v>
      </c>
    </row>
    <row r="261" s="2" customFormat="1">
      <c r="A261" s="41"/>
      <c r="B261" s="42"/>
      <c r="C261" s="43"/>
      <c r="D261" s="256" t="s">
        <v>228</v>
      </c>
      <c r="E261" s="43"/>
      <c r="F261" s="257" t="s">
        <v>482</v>
      </c>
      <c r="G261" s="43"/>
      <c r="H261" s="43"/>
      <c r="I261" s="258"/>
      <c r="J261" s="43"/>
      <c r="K261" s="43"/>
      <c r="L261" s="47"/>
      <c r="M261" s="259"/>
      <c r="N261" s="260"/>
      <c r="O261" s="87"/>
      <c r="P261" s="87"/>
      <c r="Q261" s="87"/>
      <c r="R261" s="87"/>
      <c r="S261" s="87"/>
      <c r="T261" s="88"/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T261" s="19" t="s">
        <v>228</v>
      </c>
      <c r="AU261" s="19" t="s">
        <v>91</v>
      </c>
    </row>
    <row r="262" s="14" customFormat="1">
      <c r="A262" s="14"/>
      <c r="B262" s="231"/>
      <c r="C262" s="232"/>
      <c r="D262" s="222" t="s">
        <v>147</v>
      </c>
      <c r="E262" s="233" t="s">
        <v>36</v>
      </c>
      <c r="F262" s="234" t="s">
        <v>483</v>
      </c>
      <c r="G262" s="232"/>
      <c r="H262" s="235">
        <v>16.25</v>
      </c>
      <c r="I262" s="236"/>
      <c r="J262" s="232"/>
      <c r="K262" s="232"/>
      <c r="L262" s="237"/>
      <c r="M262" s="238"/>
      <c r="N262" s="239"/>
      <c r="O262" s="239"/>
      <c r="P262" s="239"/>
      <c r="Q262" s="239"/>
      <c r="R262" s="239"/>
      <c r="S262" s="239"/>
      <c r="T262" s="240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41" t="s">
        <v>147</v>
      </c>
      <c r="AU262" s="241" t="s">
        <v>91</v>
      </c>
      <c r="AV262" s="14" t="s">
        <v>91</v>
      </c>
      <c r="AW262" s="14" t="s">
        <v>43</v>
      </c>
      <c r="AX262" s="14" t="s">
        <v>82</v>
      </c>
      <c r="AY262" s="241" t="s">
        <v>137</v>
      </c>
    </row>
    <row r="263" s="14" customFormat="1">
      <c r="A263" s="14"/>
      <c r="B263" s="231"/>
      <c r="C263" s="232"/>
      <c r="D263" s="222" t="s">
        <v>147</v>
      </c>
      <c r="E263" s="233" t="s">
        <v>36</v>
      </c>
      <c r="F263" s="234" t="s">
        <v>484</v>
      </c>
      <c r="G263" s="232"/>
      <c r="H263" s="235">
        <v>5.2130000000000001</v>
      </c>
      <c r="I263" s="236"/>
      <c r="J263" s="232"/>
      <c r="K263" s="232"/>
      <c r="L263" s="237"/>
      <c r="M263" s="238"/>
      <c r="N263" s="239"/>
      <c r="O263" s="239"/>
      <c r="P263" s="239"/>
      <c r="Q263" s="239"/>
      <c r="R263" s="239"/>
      <c r="S263" s="239"/>
      <c r="T263" s="240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41" t="s">
        <v>147</v>
      </c>
      <c r="AU263" s="241" t="s">
        <v>91</v>
      </c>
      <c r="AV263" s="14" t="s">
        <v>91</v>
      </c>
      <c r="AW263" s="14" t="s">
        <v>43</v>
      </c>
      <c r="AX263" s="14" t="s">
        <v>82</v>
      </c>
      <c r="AY263" s="241" t="s">
        <v>137</v>
      </c>
    </row>
    <row r="264" s="14" customFormat="1">
      <c r="A264" s="14"/>
      <c r="B264" s="231"/>
      <c r="C264" s="232"/>
      <c r="D264" s="222" t="s">
        <v>147</v>
      </c>
      <c r="E264" s="233" t="s">
        <v>36</v>
      </c>
      <c r="F264" s="234" t="s">
        <v>485</v>
      </c>
      <c r="G264" s="232"/>
      <c r="H264" s="235">
        <v>15.113</v>
      </c>
      <c r="I264" s="236"/>
      <c r="J264" s="232"/>
      <c r="K264" s="232"/>
      <c r="L264" s="237"/>
      <c r="M264" s="238"/>
      <c r="N264" s="239"/>
      <c r="O264" s="239"/>
      <c r="P264" s="239"/>
      <c r="Q264" s="239"/>
      <c r="R264" s="239"/>
      <c r="S264" s="239"/>
      <c r="T264" s="240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1" t="s">
        <v>147</v>
      </c>
      <c r="AU264" s="241" t="s">
        <v>91</v>
      </c>
      <c r="AV264" s="14" t="s">
        <v>91</v>
      </c>
      <c r="AW264" s="14" t="s">
        <v>43</v>
      </c>
      <c r="AX264" s="14" t="s">
        <v>82</v>
      </c>
      <c r="AY264" s="241" t="s">
        <v>137</v>
      </c>
    </row>
    <row r="265" s="14" customFormat="1">
      <c r="A265" s="14"/>
      <c r="B265" s="231"/>
      <c r="C265" s="232"/>
      <c r="D265" s="222" t="s">
        <v>147</v>
      </c>
      <c r="E265" s="233" t="s">
        <v>36</v>
      </c>
      <c r="F265" s="234" t="s">
        <v>486</v>
      </c>
      <c r="G265" s="232"/>
      <c r="H265" s="235">
        <v>-1.3999999999999999</v>
      </c>
      <c r="I265" s="236"/>
      <c r="J265" s="232"/>
      <c r="K265" s="232"/>
      <c r="L265" s="237"/>
      <c r="M265" s="238"/>
      <c r="N265" s="239"/>
      <c r="O265" s="239"/>
      <c r="P265" s="239"/>
      <c r="Q265" s="239"/>
      <c r="R265" s="239"/>
      <c r="S265" s="239"/>
      <c r="T265" s="240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41" t="s">
        <v>147</v>
      </c>
      <c r="AU265" s="241" t="s">
        <v>91</v>
      </c>
      <c r="AV265" s="14" t="s">
        <v>91</v>
      </c>
      <c r="AW265" s="14" t="s">
        <v>43</v>
      </c>
      <c r="AX265" s="14" t="s">
        <v>82</v>
      </c>
      <c r="AY265" s="241" t="s">
        <v>137</v>
      </c>
    </row>
    <row r="266" s="2" customFormat="1" ht="24.15" customHeight="1">
      <c r="A266" s="41"/>
      <c r="B266" s="42"/>
      <c r="C266" s="207" t="s">
        <v>487</v>
      </c>
      <c r="D266" s="207" t="s">
        <v>140</v>
      </c>
      <c r="E266" s="208" t="s">
        <v>488</v>
      </c>
      <c r="F266" s="209" t="s">
        <v>489</v>
      </c>
      <c r="G266" s="210" t="s">
        <v>280</v>
      </c>
      <c r="H266" s="211">
        <v>84.5</v>
      </c>
      <c r="I266" s="212"/>
      <c r="J266" s="213">
        <f>ROUND(I266*H266,2)</f>
        <v>0</v>
      </c>
      <c r="K266" s="209" t="s">
        <v>226</v>
      </c>
      <c r="L266" s="47"/>
      <c r="M266" s="214" t="s">
        <v>36</v>
      </c>
      <c r="N266" s="215" t="s">
        <v>53</v>
      </c>
      <c r="O266" s="87"/>
      <c r="P266" s="216">
        <f>O266*H266</f>
        <v>0</v>
      </c>
      <c r="Q266" s="216">
        <v>0.00012999999999999999</v>
      </c>
      <c r="R266" s="216">
        <f>Q266*H266</f>
        <v>0.010984999999999998</v>
      </c>
      <c r="S266" s="216">
        <v>0</v>
      </c>
      <c r="T266" s="217">
        <f>S266*H266</f>
        <v>0</v>
      </c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R266" s="218" t="s">
        <v>150</v>
      </c>
      <c r="AT266" s="218" t="s">
        <v>140</v>
      </c>
      <c r="AU266" s="218" t="s">
        <v>91</v>
      </c>
      <c r="AY266" s="19" t="s">
        <v>137</v>
      </c>
      <c r="BE266" s="219">
        <f>IF(N266="základní",J266,0)</f>
        <v>0</v>
      </c>
      <c r="BF266" s="219">
        <f>IF(N266="snížená",J266,0)</f>
        <v>0</v>
      </c>
      <c r="BG266" s="219">
        <f>IF(N266="zákl. přenesená",J266,0)</f>
        <v>0</v>
      </c>
      <c r="BH266" s="219">
        <f>IF(N266="sníž. přenesená",J266,0)</f>
        <v>0</v>
      </c>
      <c r="BI266" s="219">
        <f>IF(N266="nulová",J266,0)</f>
        <v>0</v>
      </c>
      <c r="BJ266" s="19" t="s">
        <v>23</v>
      </c>
      <c r="BK266" s="219">
        <f>ROUND(I266*H266,2)</f>
        <v>0</v>
      </c>
      <c r="BL266" s="19" t="s">
        <v>150</v>
      </c>
      <c r="BM266" s="218" t="s">
        <v>490</v>
      </c>
    </row>
    <row r="267" s="2" customFormat="1">
      <c r="A267" s="41"/>
      <c r="B267" s="42"/>
      <c r="C267" s="43"/>
      <c r="D267" s="256" t="s">
        <v>228</v>
      </c>
      <c r="E267" s="43"/>
      <c r="F267" s="257" t="s">
        <v>491</v>
      </c>
      <c r="G267" s="43"/>
      <c r="H267" s="43"/>
      <c r="I267" s="258"/>
      <c r="J267" s="43"/>
      <c r="K267" s="43"/>
      <c r="L267" s="47"/>
      <c r="M267" s="259"/>
      <c r="N267" s="260"/>
      <c r="O267" s="87"/>
      <c r="P267" s="87"/>
      <c r="Q267" s="87"/>
      <c r="R267" s="87"/>
      <c r="S267" s="87"/>
      <c r="T267" s="88"/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T267" s="19" t="s">
        <v>228</v>
      </c>
      <c r="AU267" s="19" t="s">
        <v>91</v>
      </c>
    </row>
    <row r="268" s="14" customFormat="1">
      <c r="A268" s="14"/>
      <c r="B268" s="231"/>
      <c r="C268" s="232"/>
      <c r="D268" s="222" t="s">
        <v>147</v>
      </c>
      <c r="E268" s="233" t="s">
        <v>36</v>
      </c>
      <c r="F268" s="234" t="s">
        <v>492</v>
      </c>
      <c r="G268" s="232"/>
      <c r="H268" s="235">
        <v>84.5</v>
      </c>
      <c r="I268" s="236"/>
      <c r="J268" s="232"/>
      <c r="K268" s="232"/>
      <c r="L268" s="237"/>
      <c r="M268" s="238"/>
      <c r="N268" s="239"/>
      <c r="O268" s="239"/>
      <c r="P268" s="239"/>
      <c r="Q268" s="239"/>
      <c r="R268" s="239"/>
      <c r="S268" s="239"/>
      <c r="T268" s="240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1" t="s">
        <v>147</v>
      </c>
      <c r="AU268" s="241" t="s">
        <v>91</v>
      </c>
      <c r="AV268" s="14" t="s">
        <v>91</v>
      </c>
      <c r="AW268" s="14" t="s">
        <v>43</v>
      </c>
      <c r="AX268" s="14" t="s">
        <v>23</v>
      </c>
      <c r="AY268" s="241" t="s">
        <v>137</v>
      </c>
    </row>
    <row r="269" s="2" customFormat="1" ht="37.8" customHeight="1">
      <c r="A269" s="41"/>
      <c r="B269" s="42"/>
      <c r="C269" s="207" t="s">
        <v>493</v>
      </c>
      <c r="D269" s="207" t="s">
        <v>140</v>
      </c>
      <c r="E269" s="208" t="s">
        <v>494</v>
      </c>
      <c r="F269" s="209" t="s">
        <v>495</v>
      </c>
      <c r="G269" s="210" t="s">
        <v>225</v>
      </c>
      <c r="H269" s="211">
        <v>1</v>
      </c>
      <c r="I269" s="212"/>
      <c r="J269" s="213">
        <f>ROUND(I269*H269,2)</f>
        <v>0</v>
      </c>
      <c r="K269" s="209" t="s">
        <v>36</v>
      </c>
      <c r="L269" s="47"/>
      <c r="M269" s="214" t="s">
        <v>36</v>
      </c>
      <c r="N269" s="215" t="s">
        <v>53</v>
      </c>
      <c r="O269" s="87"/>
      <c r="P269" s="216">
        <f>O269*H269</f>
        <v>0</v>
      </c>
      <c r="Q269" s="216">
        <v>0.064049999999999996</v>
      </c>
      <c r="R269" s="216">
        <f>Q269*H269</f>
        <v>0.064049999999999996</v>
      </c>
      <c r="S269" s="216">
        <v>0</v>
      </c>
      <c r="T269" s="217">
        <f>S269*H269</f>
        <v>0</v>
      </c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R269" s="218" t="s">
        <v>150</v>
      </c>
      <c r="AT269" s="218" t="s">
        <v>140</v>
      </c>
      <c r="AU269" s="218" t="s">
        <v>91</v>
      </c>
      <c r="AY269" s="19" t="s">
        <v>137</v>
      </c>
      <c r="BE269" s="219">
        <f>IF(N269="základní",J269,0)</f>
        <v>0</v>
      </c>
      <c r="BF269" s="219">
        <f>IF(N269="snížená",J269,0)</f>
        <v>0</v>
      </c>
      <c r="BG269" s="219">
        <f>IF(N269="zákl. přenesená",J269,0)</f>
        <v>0</v>
      </c>
      <c r="BH269" s="219">
        <f>IF(N269="sníž. přenesená",J269,0)</f>
        <v>0</v>
      </c>
      <c r="BI269" s="219">
        <f>IF(N269="nulová",J269,0)</f>
        <v>0</v>
      </c>
      <c r="BJ269" s="19" t="s">
        <v>23</v>
      </c>
      <c r="BK269" s="219">
        <f>ROUND(I269*H269,2)</f>
        <v>0</v>
      </c>
      <c r="BL269" s="19" t="s">
        <v>150</v>
      </c>
      <c r="BM269" s="218" t="s">
        <v>496</v>
      </c>
    </row>
    <row r="270" s="13" customFormat="1">
      <c r="A270" s="13"/>
      <c r="B270" s="220"/>
      <c r="C270" s="221"/>
      <c r="D270" s="222" t="s">
        <v>147</v>
      </c>
      <c r="E270" s="223" t="s">
        <v>36</v>
      </c>
      <c r="F270" s="224" t="s">
        <v>497</v>
      </c>
      <c r="G270" s="221"/>
      <c r="H270" s="223" t="s">
        <v>36</v>
      </c>
      <c r="I270" s="225"/>
      <c r="J270" s="221"/>
      <c r="K270" s="221"/>
      <c r="L270" s="226"/>
      <c r="M270" s="227"/>
      <c r="N270" s="228"/>
      <c r="O270" s="228"/>
      <c r="P270" s="228"/>
      <c r="Q270" s="228"/>
      <c r="R270" s="228"/>
      <c r="S270" s="228"/>
      <c r="T270" s="229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0" t="s">
        <v>147</v>
      </c>
      <c r="AU270" s="230" t="s">
        <v>91</v>
      </c>
      <c r="AV270" s="13" t="s">
        <v>23</v>
      </c>
      <c r="AW270" s="13" t="s">
        <v>43</v>
      </c>
      <c r="AX270" s="13" t="s">
        <v>82</v>
      </c>
      <c r="AY270" s="230" t="s">
        <v>137</v>
      </c>
    </row>
    <row r="271" s="14" customFormat="1">
      <c r="A271" s="14"/>
      <c r="B271" s="231"/>
      <c r="C271" s="232"/>
      <c r="D271" s="222" t="s">
        <v>147</v>
      </c>
      <c r="E271" s="233" t="s">
        <v>36</v>
      </c>
      <c r="F271" s="234" t="s">
        <v>23</v>
      </c>
      <c r="G271" s="232"/>
      <c r="H271" s="235">
        <v>1</v>
      </c>
      <c r="I271" s="236"/>
      <c r="J271" s="232"/>
      <c r="K271" s="232"/>
      <c r="L271" s="237"/>
      <c r="M271" s="238"/>
      <c r="N271" s="239"/>
      <c r="O271" s="239"/>
      <c r="P271" s="239"/>
      <c r="Q271" s="239"/>
      <c r="R271" s="239"/>
      <c r="S271" s="239"/>
      <c r="T271" s="240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41" t="s">
        <v>147</v>
      </c>
      <c r="AU271" s="241" t="s">
        <v>91</v>
      </c>
      <c r="AV271" s="14" t="s">
        <v>91</v>
      </c>
      <c r="AW271" s="14" t="s">
        <v>43</v>
      </c>
      <c r="AX271" s="14" t="s">
        <v>23</v>
      </c>
      <c r="AY271" s="241" t="s">
        <v>137</v>
      </c>
    </row>
    <row r="272" s="2" customFormat="1" ht="24.15" customHeight="1">
      <c r="A272" s="41"/>
      <c r="B272" s="42"/>
      <c r="C272" s="207" t="s">
        <v>498</v>
      </c>
      <c r="D272" s="207" t="s">
        <v>140</v>
      </c>
      <c r="E272" s="208" t="s">
        <v>499</v>
      </c>
      <c r="F272" s="209" t="s">
        <v>500</v>
      </c>
      <c r="G272" s="210" t="s">
        <v>225</v>
      </c>
      <c r="H272" s="211">
        <v>2.3999999999999999</v>
      </c>
      <c r="I272" s="212"/>
      <c r="J272" s="213">
        <f>ROUND(I272*H272,2)</f>
        <v>0</v>
      </c>
      <c r="K272" s="209" t="s">
        <v>226</v>
      </c>
      <c r="L272" s="47"/>
      <c r="M272" s="214" t="s">
        <v>36</v>
      </c>
      <c r="N272" s="215" t="s">
        <v>53</v>
      </c>
      <c r="O272" s="87"/>
      <c r="P272" s="216">
        <f>O272*H272</f>
        <v>0</v>
      </c>
      <c r="Q272" s="216">
        <v>0.0080000000000000002</v>
      </c>
      <c r="R272" s="216">
        <f>Q272*H272</f>
        <v>0.019199999999999998</v>
      </c>
      <c r="S272" s="216">
        <v>0</v>
      </c>
      <c r="T272" s="217">
        <f>S272*H272</f>
        <v>0</v>
      </c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R272" s="218" t="s">
        <v>150</v>
      </c>
      <c r="AT272" s="218" t="s">
        <v>140</v>
      </c>
      <c r="AU272" s="218" t="s">
        <v>91</v>
      </c>
      <c r="AY272" s="19" t="s">
        <v>137</v>
      </c>
      <c r="BE272" s="219">
        <f>IF(N272="základní",J272,0)</f>
        <v>0</v>
      </c>
      <c r="BF272" s="219">
        <f>IF(N272="snížená",J272,0)</f>
        <v>0</v>
      </c>
      <c r="BG272" s="219">
        <f>IF(N272="zákl. přenesená",J272,0)</f>
        <v>0</v>
      </c>
      <c r="BH272" s="219">
        <f>IF(N272="sníž. přenesená",J272,0)</f>
        <v>0</v>
      </c>
      <c r="BI272" s="219">
        <f>IF(N272="nulová",J272,0)</f>
        <v>0</v>
      </c>
      <c r="BJ272" s="19" t="s">
        <v>23</v>
      </c>
      <c r="BK272" s="219">
        <f>ROUND(I272*H272,2)</f>
        <v>0</v>
      </c>
      <c r="BL272" s="19" t="s">
        <v>150</v>
      </c>
      <c r="BM272" s="218" t="s">
        <v>501</v>
      </c>
    </row>
    <row r="273" s="2" customFormat="1">
      <c r="A273" s="41"/>
      <c r="B273" s="42"/>
      <c r="C273" s="43"/>
      <c r="D273" s="256" t="s">
        <v>228</v>
      </c>
      <c r="E273" s="43"/>
      <c r="F273" s="257" t="s">
        <v>502</v>
      </c>
      <c r="G273" s="43"/>
      <c r="H273" s="43"/>
      <c r="I273" s="258"/>
      <c r="J273" s="43"/>
      <c r="K273" s="43"/>
      <c r="L273" s="47"/>
      <c r="M273" s="259"/>
      <c r="N273" s="260"/>
      <c r="O273" s="87"/>
      <c r="P273" s="87"/>
      <c r="Q273" s="87"/>
      <c r="R273" s="87"/>
      <c r="S273" s="87"/>
      <c r="T273" s="88"/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T273" s="19" t="s">
        <v>228</v>
      </c>
      <c r="AU273" s="19" t="s">
        <v>91</v>
      </c>
    </row>
    <row r="274" s="13" customFormat="1">
      <c r="A274" s="13"/>
      <c r="B274" s="220"/>
      <c r="C274" s="221"/>
      <c r="D274" s="222" t="s">
        <v>147</v>
      </c>
      <c r="E274" s="223" t="s">
        <v>36</v>
      </c>
      <c r="F274" s="224" t="s">
        <v>503</v>
      </c>
      <c r="G274" s="221"/>
      <c r="H274" s="223" t="s">
        <v>36</v>
      </c>
      <c r="I274" s="225"/>
      <c r="J274" s="221"/>
      <c r="K274" s="221"/>
      <c r="L274" s="226"/>
      <c r="M274" s="227"/>
      <c r="N274" s="228"/>
      <c r="O274" s="228"/>
      <c r="P274" s="228"/>
      <c r="Q274" s="228"/>
      <c r="R274" s="228"/>
      <c r="S274" s="228"/>
      <c r="T274" s="229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0" t="s">
        <v>147</v>
      </c>
      <c r="AU274" s="230" t="s">
        <v>91</v>
      </c>
      <c r="AV274" s="13" t="s">
        <v>23</v>
      </c>
      <c r="AW274" s="13" t="s">
        <v>43</v>
      </c>
      <c r="AX274" s="13" t="s">
        <v>82</v>
      </c>
      <c r="AY274" s="230" t="s">
        <v>137</v>
      </c>
    </row>
    <row r="275" s="14" customFormat="1">
      <c r="A275" s="14"/>
      <c r="B275" s="231"/>
      <c r="C275" s="232"/>
      <c r="D275" s="222" t="s">
        <v>147</v>
      </c>
      <c r="E275" s="233" t="s">
        <v>36</v>
      </c>
      <c r="F275" s="234" t="s">
        <v>504</v>
      </c>
      <c r="G275" s="232"/>
      <c r="H275" s="235">
        <v>2.3999999999999999</v>
      </c>
      <c r="I275" s="236"/>
      <c r="J275" s="232"/>
      <c r="K275" s="232"/>
      <c r="L275" s="237"/>
      <c r="M275" s="238"/>
      <c r="N275" s="239"/>
      <c r="O275" s="239"/>
      <c r="P275" s="239"/>
      <c r="Q275" s="239"/>
      <c r="R275" s="239"/>
      <c r="S275" s="239"/>
      <c r="T275" s="240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41" t="s">
        <v>147</v>
      </c>
      <c r="AU275" s="241" t="s">
        <v>91</v>
      </c>
      <c r="AV275" s="14" t="s">
        <v>91</v>
      </c>
      <c r="AW275" s="14" t="s">
        <v>43</v>
      </c>
      <c r="AX275" s="14" t="s">
        <v>23</v>
      </c>
      <c r="AY275" s="241" t="s">
        <v>137</v>
      </c>
    </row>
    <row r="276" s="2" customFormat="1" ht="24.15" customHeight="1">
      <c r="A276" s="41"/>
      <c r="B276" s="42"/>
      <c r="C276" s="261" t="s">
        <v>505</v>
      </c>
      <c r="D276" s="261" t="s">
        <v>285</v>
      </c>
      <c r="E276" s="262" t="s">
        <v>506</v>
      </c>
      <c r="F276" s="263" t="s">
        <v>507</v>
      </c>
      <c r="G276" s="264" t="s">
        <v>225</v>
      </c>
      <c r="H276" s="265">
        <v>2.448</v>
      </c>
      <c r="I276" s="266"/>
      <c r="J276" s="267">
        <f>ROUND(I276*H276,2)</f>
        <v>0</v>
      </c>
      <c r="K276" s="263" t="s">
        <v>281</v>
      </c>
      <c r="L276" s="268"/>
      <c r="M276" s="269" t="s">
        <v>36</v>
      </c>
      <c r="N276" s="270" t="s">
        <v>53</v>
      </c>
      <c r="O276" s="87"/>
      <c r="P276" s="216">
        <f>O276*H276</f>
        <v>0</v>
      </c>
      <c r="Q276" s="216">
        <v>0.001</v>
      </c>
      <c r="R276" s="216">
        <f>Q276*H276</f>
        <v>0.0024480000000000001</v>
      </c>
      <c r="S276" s="216">
        <v>0</v>
      </c>
      <c r="T276" s="217">
        <f>S276*H276</f>
        <v>0</v>
      </c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R276" s="218" t="s">
        <v>182</v>
      </c>
      <c r="AT276" s="218" t="s">
        <v>285</v>
      </c>
      <c r="AU276" s="218" t="s">
        <v>91</v>
      </c>
      <c r="AY276" s="19" t="s">
        <v>137</v>
      </c>
      <c r="BE276" s="219">
        <f>IF(N276="základní",J276,0)</f>
        <v>0</v>
      </c>
      <c r="BF276" s="219">
        <f>IF(N276="snížená",J276,0)</f>
        <v>0</v>
      </c>
      <c r="BG276" s="219">
        <f>IF(N276="zákl. přenesená",J276,0)</f>
        <v>0</v>
      </c>
      <c r="BH276" s="219">
        <f>IF(N276="sníž. přenesená",J276,0)</f>
        <v>0</v>
      </c>
      <c r="BI276" s="219">
        <f>IF(N276="nulová",J276,0)</f>
        <v>0</v>
      </c>
      <c r="BJ276" s="19" t="s">
        <v>23</v>
      </c>
      <c r="BK276" s="219">
        <f>ROUND(I276*H276,2)</f>
        <v>0</v>
      </c>
      <c r="BL276" s="19" t="s">
        <v>150</v>
      </c>
      <c r="BM276" s="218" t="s">
        <v>508</v>
      </c>
    </row>
    <row r="277" s="14" customFormat="1">
      <c r="A277" s="14"/>
      <c r="B277" s="231"/>
      <c r="C277" s="232"/>
      <c r="D277" s="222" t="s">
        <v>147</v>
      </c>
      <c r="E277" s="233" t="s">
        <v>36</v>
      </c>
      <c r="F277" s="234" t="s">
        <v>509</v>
      </c>
      <c r="G277" s="232"/>
      <c r="H277" s="235">
        <v>2.448</v>
      </c>
      <c r="I277" s="236"/>
      <c r="J277" s="232"/>
      <c r="K277" s="232"/>
      <c r="L277" s="237"/>
      <c r="M277" s="238"/>
      <c r="N277" s="239"/>
      <c r="O277" s="239"/>
      <c r="P277" s="239"/>
      <c r="Q277" s="239"/>
      <c r="R277" s="239"/>
      <c r="S277" s="239"/>
      <c r="T277" s="240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41" t="s">
        <v>147</v>
      </c>
      <c r="AU277" s="241" t="s">
        <v>91</v>
      </c>
      <c r="AV277" s="14" t="s">
        <v>91</v>
      </c>
      <c r="AW277" s="14" t="s">
        <v>43</v>
      </c>
      <c r="AX277" s="14" t="s">
        <v>23</v>
      </c>
      <c r="AY277" s="241" t="s">
        <v>137</v>
      </c>
    </row>
    <row r="278" s="12" customFormat="1" ht="22.8" customHeight="1">
      <c r="A278" s="12"/>
      <c r="B278" s="191"/>
      <c r="C278" s="192"/>
      <c r="D278" s="193" t="s">
        <v>81</v>
      </c>
      <c r="E278" s="205" t="s">
        <v>150</v>
      </c>
      <c r="F278" s="205" t="s">
        <v>510</v>
      </c>
      <c r="G278" s="192"/>
      <c r="H278" s="192"/>
      <c r="I278" s="195"/>
      <c r="J278" s="206">
        <f>BK278</f>
        <v>0</v>
      </c>
      <c r="K278" s="192"/>
      <c r="L278" s="197"/>
      <c r="M278" s="198"/>
      <c r="N278" s="199"/>
      <c r="O278" s="199"/>
      <c r="P278" s="200">
        <f>SUM(P279:P351)</f>
        <v>0</v>
      </c>
      <c r="Q278" s="199"/>
      <c r="R278" s="200">
        <f>SUM(R279:R351)</f>
        <v>413.27473838999992</v>
      </c>
      <c r="S278" s="199"/>
      <c r="T278" s="201">
        <f>SUM(T279:T351)</f>
        <v>0</v>
      </c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R278" s="202" t="s">
        <v>23</v>
      </c>
      <c r="AT278" s="203" t="s">
        <v>81</v>
      </c>
      <c r="AU278" s="203" t="s">
        <v>23</v>
      </c>
      <c r="AY278" s="202" t="s">
        <v>137</v>
      </c>
      <c r="BK278" s="204">
        <f>SUM(BK279:BK351)</f>
        <v>0</v>
      </c>
    </row>
    <row r="279" s="2" customFormat="1" ht="49.05" customHeight="1">
      <c r="A279" s="41"/>
      <c r="B279" s="42"/>
      <c r="C279" s="207" t="s">
        <v>511</v>
      </c>
      <c r="D279" s="207" t="s">
        <v>140</v>
      </c>
      <c r="E279" s="208" t="s">
        <v>512</v>
      </c>
      <c r="F279" s="209" t="s">
        <v>513</v>
      </c>
      <c r="G279" s="210" t="s">
        <v>234</v>
      </c>
      <c r="H279" s="211">
        <v>134</v>
      </c>
      <c r="I279" s="212"/>
      <c r="J279" s="213">
        <f>ROUND(I279*H279,2)</f>
        <v>0</v>
      </c>
      <c r="K279" s="209" t="s">
        <v>226</v>
      </c>
      <c r="L279" s="47"/>
      <c r="M279" s="214" t="s">
        <v>36</v>
      </c>
      <c r="N279" s="215" t="s">
        <v>53</v>
      </c>
      <c r="O279" s="87"/>
      <c r="P279" s="216">
        <f>O279*H279</f>
        <v>0</v>
      </c>
      <c r="Q279" s="216">
        <v>2.45343</v>
      </c>
      <c r="R279" s="216">
        <f>Q279*H279</f>
        <v>328.75961999999998</v>
      </c>
      <c r="S279" s="216">
        <v>0</v>
      </c>
      <c r="T279" s="217">
        <f>S279*H279</f>
        <v>0</v>
      </c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41"/>
      <c r="AR279" s="218" t="s">
        <v>150</v>
      </c>
      <c r="AT279" s="218" t="s">
        <v>140</v>
      </c>
      <c r="AU279" s="218" t="s">
        <v>91</v>
      </c>
      <c r="AY279" s="19" t="s">
        <v>137</v>
      </c>
      <c r="BE279" s="219">
        <f>IF(N279="základní",J279,0)</f>
        <v>0</v>
      </c>
      <c r="BF279" s="219">
        <f>IF(N279="snížená",J279,0)</f>
        <v>0</v>
      </c>
      <c r="BG279" s="219">
        <f>IF(N279="zákl. přenesená",J279,0)</f>
        <v>0</v>
      </c>
      <c r="BH279" s="219">
        <f>IF(N279="sníž. přenesená",J279,0)</f>
        <v>0</v>
      </c>
      <c r="BI279" s="219">
        <f>IF(N279="nulová",J279,0)</f>
        <v>0</v>
      </c>
      <c r="BJ279" s="19" t="s">
        <v>23</v>
      </c>
      <c r="BK279" s="219">
        <f>ROUND(I279*H279,2)</f>
        <v>0</v>
      </c>
      <c r="BL279" s="19" t="s">
        <v>150</v>
      </c>
      <c r="BM279" s="218" t="s">
        <v>514</v>
      </c>
    </row>
    <row r="280" s="2" customFormat="1">
      <c r="A280" s="41"/>
      <c r="B280" s="42"/>
      <c r="C280" s="43"/>
      <c r="D280" s="256" t="s">
        <v>228</v>
      </c>
      <c r="E280" s="43"/>
      <c r="F280" s="257" t="s">
        <v>515</v>
      </c>
      <c r="G280" s="43"/>
      <c r="H280" s="43"/>
      <c r="I280" s="258"/>
      <c r="J280" s="43"/>
      <c r="K280" s="43"/>
      <c r="L280" s="47"/>
      <c r="M280" s="259"/>
      <c r="N280" s="260"/>
      <c r="O280" s="87"/>
      <c r="P280" s="87"/>
      <c r="Q280" s="87"/>
      <c r="R280" s="87"/>
      <c r="S280" s="87"/>
      <c r="T280" s="88"/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T280" s="19" t="s">
        <v>228</v>
      </c>
      <c r="AU280" s="19" t="s">
        <v>91</v>
      </c>
    </row>
    <row r="281" s="14" customFormat="1">
      <c r="A281" s="14"/>
      <c r="B281" s="231"/>
      <c r="C281" s="232"/>
      <c r="D281" s="222" t="s">
        <v>147</v>
      </c>
      <c r="E281" s="233" t="s">
        <v>36</v>
      </c>
      <c r="F281" s="234" t="s">
        <v>516</v>
      </c>
      <c r="G281" s="232"/>
      <c r="H281" s="235">
        <v>61.5</v>
      </c>
      <c r="I281" s="236"/>
      <c r="J281" s="232"/>
      <c r="K281" s="232"/>
      <c r="L281" s="237"/>
      <c r="M281" s="238"/>
      <c r="N281" s="239"/>
      <c r="O281" s="239"/>
      <c r="P281" s="239"/>
      <c r="Q281" s="239"/>
      <c r="R281" s="239"/>
      <c r="S281" s="239"/>
      <c r="T281" s="240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41" t="s">
        <v>147</v>
      </c>
      <c r="AU281" s="241" t="s">
        <v>91</v>
      </c>
      <c r="AV281" s="14" t="s">
        <v>91</v>
      </c>
      <c r="AW281" s="14" t="s">
        <v>43</v>
      </c>
      <c r="AX281" s="14" t="s">
        <v>82</v>
      </c>
      <c r="AY281" s="241" t="s">
        <v>137</v>
      </c>
    </row>
    <row r="282" s="14" customFormat="1">
      <c r="A282" s="14"/>
      <c r="B282" s="231"/>
      <c r="C282" s="232"/>
      <c r="D282" s="222" t="s">
        <v>147</v>
      </c>
      <c r="E282" s="233" t="s">
        <v>36</v>
      </c>
      <c r="F282" s="234" t="s">
        <v>517</v>
      </c>
      <c r="G282" s="232"/>
      <c r="H282" s="235">
        <v>72.5</v>
      </c>
      <c r="I282" s="236"/>
      <c r="J282" s="232"/>
      <c r="K282" s="232"/>
      <c r="L282" s="237"/>
      <c r="M282" s="238"/>
      <c r="N282" s="239"/>
      <c r="O282" s="239"/>
      <c r="P282" s="239"/>
      <c r="Q282" s="239"/>
      <c r="R282" s="239"/>
      <c r="S282" s="239"/>
      <c r="T282" s="240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41" t="s">
        <v>147</v>
      </c>
      <c r="AU282" s="241" t="s">
        <v>91</v>
      </c>
      <c r="AV282" s="14" t="s">
        <v>91</v>
      </c>
      <c r="AW282" s="14" t="s">
        <v>43</v>
      </c>
      <c r="AX282" s="14" t="s">
        <v>82</v>
      </c>
      <c r="AY282" s="241" t="s">
        <v>137</v>
      </c>
    </row>
    <row r="283" s="2" customFormat="1" ht="37.8" customHeight="1">
      <c r="A283" s="41"/>
      <c r="B283" s="42"/>
      <c r="C283" s="207" t="s">
        <v>518</v>
      </c>
      <c r="D283" s="207" t="s">
        <v>140</v>
      </c>
      <c r="E283" s="208" t="s">
        <v>519</v>
      </c>
      <c r="F283" s="209" t="s">
        <v>520</v>
      </c>
      <c r="G283" s="210" t="s">
        <v>225</v>
      </c>
      <c r="H283" s="211">
        <v>572.25</v>
      </c>
      <c r="I283" s="212"/>
      <c r="J283" s="213">
        <f>ROUND(I283*H283,2)</f>
        <v>0</v>
      </c>
      <c r="K283" s="209" t="s">
        <v>226</v>
      </c>
      <c r="L283" s="47"/>
      <c r="M283" s="214" t="s">
        <v>36</v>
      </c>
      <c r="N283" s="215" t="s">
        <v>53</v>
      </c>
      <c r="O283" s="87"/>
      <c r="P283" s="216">
        <f>O283*H283</f>
        <v>0</v>
      </c>
      <c r="Q283" s="216">
        <v>0.0053299999999999997</v>
      </c>
      <c r="R283" s="216">
        <f>Q283*H283</f>
        <v>3.0500924999999999</v>
      </c>
      <c r="S283" s="216">
        <v>0</v>
      </c>
      <c r="T283" s="217">
        <f>S283*H283</f>
        <v>0</v>
      </c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R283" s="218" t="s">
        <v>150</v>
      </c>
      <c r="AT283" s="218" t="s">
        <v>140</v>
      </c>
      <c r="AU283" s="218" t="s">
        <v>91</v>
      </c>
      <c r="AY283" s="19" t="s">
        <v>137</v>
      </c>
      <c r="BE283" s="219">
        <f>IF(N283="základní",J283,0)</f>
        <v>0</v>
      </c>
      <c r="BF283" s="219">
        <f>IF(N283="snížená",J283,0)</f>
        <v>0</v>
      </c>
      <c r="BG283" s="219">
        <f>IF(N283="zákl. přenesená",J283,0)</f>
        <v>0</v>
      </c>
      <c r="BH283" s="219">
        <f>IF(N283="sníž. přenesená",J283,0)</f>
        <v>0</v>
      </c>
      <c r="BI283" s="219">
        <f>IF(N283="nulová",J283,0)</f>
        <v>0</v>
      </c>
      <c r="BJ283" s="19" t="s">
        <v>23</v>
      </c>
      <c r="BK283" s="219">
        <f>ROUND(I283*H283,2)</f>
        <v>0</v>
      </c>
      <c r="BL283" s="19" t="s">
        <v>150</v>
      </c>
      <c r="BM283" s="218" t="s">
        <v>521</v>
      </c>
    </row>
    <row r="284" s="2" customFormat="1">
      <c r="A284" s="41"/>
      <c r="B284" s="42"/>
      <c r="C284" s="43"/>
      <c r="D284" s="256" t="s">
        <v>228</v>
      </c>
      <c r="E284" s="43"/>
      <c r="F284" s="257" t="s">
        <v>522</v>
      </c>
      <c r="G284" s="43"/>
      <c r="H284" s="43"/>
      <c r="I284" s="258"/>
      <c r="J284" s="43"/>
      <c r="K284" s="43"/>
      <c r="L284" s="47"/>
      <c r="M284" s="259"/>
      <c r="N284" s="260"/>
      <c r="O284" s="87"/>
      <c r="P284" s="87"/>
      <c r="Q284" s="87"/>
      <c r="R284" s="87"/>
      <c r="S284" s="87"/>
      <c r="T284" s="88"/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T284" s="19" t="s">
        <v>228</v>
      </c>
      <c r="AU284" s="19" t="s">
        <v>91</v>
      </c>
    </row>
    <row r="285" s="14" customFormat="1">
      <c r="A285" s="14"/>
      <c r="B285" s="231"/>
      <c r="C285" s="232"/>
      <c r="D285" s="222" t="s">
        <v>147</v>
      </c>
      <c r="E285" s="233" t="s">
        <v>36</v>
      </c>
      <c r="F285" s="234" t="s">
        <v>523</v>
      </c>
      <c r="G285" s="232"/>
      <c r="H285" s="235">
        <v>536</v>
      </c>
      <c r="I285" s="236"/>
      <c r="J285" s="232"/>
      <c r="K285" s="232"/>
      <c r="L285" s="237"/>
      <c r="M285" s="238"/>
      <c r="N285" s="239"/>
      <c r="O285" s="239"/>
      <c r="P285" s="239"/>
      <c r="Q285" s="239"/>
      <c r="R285" s="239"/>
      <c r="S285" s="239"/>
      <c r="T285" s="240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41" t="s">
        <v>147</v>
      </c>
      <c r="AU285" s="241" t="s">
        <v>91</v>
      </c>
      <c r="AV285" s="14" t="s">
        <v>91</v>
      </c>
      <c r="AW285" s="14" t="s">
        <v>43</v>
      </c>
      <c r="AX285" s="14" t="s">
        <v>82</v>
      </c>
      <c r="AY285" s="241" t="s">
        <v>137</v>
      </c>
    </row>
    <row r="286" s="14" customFormat="1">
      <c r="A286" s="14"/>
      <c r="B286" s="231"/>
      <c r="C286" s="232"/>
      <c r="D286" s="222" t="s">
        <v>147</v>
      </c>
      <c r="E286" s="233" t="s">
        <v>36</v>
      </c>
      <c r="F286" s="234" t="s">
        <v>524</v>
      </c>
      <c r="G286" s="232"/>
      <c r="H286" s="235">
        <v>36.25</v>
      </c>
      <c r="I286" s="236"/>
      <c r="J286" s="232"/>
      <c r="K286" s="232"/>
      <c r="L286" s="237"/>
      <c r="M286" s="238"/>
      <c r="N286" s="239"/>
      <c r="O286" s="239"/>
      <c r="P286" s="239"/>
      <c r="Q286" s="239"/>
      <c r="R286" s="239"/>
      <c r="S286" s="239"/>
      <c r="T286" s="240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41" t="s">
        <v>147</v>
      </c>
      <c r="AU286" s="241" t="s">
        <v>91</v>
      </c>
      <c r="AV286" s="14" t="s">
        <v>91</v>
      </c>
      <c r="AW286" s="14" t="s">
        <v>43</v>
      </c>
      <c r="AX286" s="14" t="s">
        <v>82</v>
      </c>
      <c r="AY286" s="241" t="s">
        <v>137</v>
      </c>
    </row>
    <row r="287" s="2" customFormat="1" ht="37.8" customHeight="1">
      <c r="A287" s="41"/>
      <c r="B287" s="42"/>
      <c r="C287" s="207" t="s">
        <v>525</v>
      </c>
      <c r="D287" s="207" t="s">
        <v>140</v>
      </c>
      <c r="E287" s="208" t="s">
        <v>526</v>
      </c>
      <c r="F287" s="209" t="s">
        <v>527</v>
      </c>
      <c r="G287" s="210" t="s">
        <v>225</v>
      </c>
      <c r="H287" s="211">
        <v>572.25</v>
      </c>
      <c r="I287" s="212"/>
      <c r="J287" s="213">
        <f>ROUND(I287*H287,2)</f>
        <v>0</v>
      </c>
      <c r="K287" s="209" t="s">
        <v>226</v>
      </c>
      <c r="L287" s="47"/>
      <c r="M287" s="214" t="s">
        <v>36</v>
      </c>
      <c r="N287" s="215" t="s">
        <v>53</v>
      </c>
      <c r="O287" s="87"/>
      <c r="P287" s="216">
        <f>O287*H287</f>
        <v>0</v>
      </c>
      <c r="Q287" s="216">
        <v>0</v>
      </c>
      <c r="R287" s="216">
        <f>Q287*H287</f>
        <v>0</v>
      </c>
      <c r="S287" s="216">
        <v>0</v>
      </c>
      <c r="T287" s="217">
        <f>S287*H287</f>
        <v>0</v>
      </c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R287" s="218" t="s">
        <v>150</v>
      </c>
      <c r="AT287" s="218" t="s">
        <v>140</v>
      </c>
      <c r="AU287" s="218" t="s">
        <v>91</v>
      </c>
      <c r="AY287" s="19" t="s">
        <v>137</v>
      </c>
      <c r="BE287" s="219">
        <f>IF(N287="základní",J287,0)</f>
        <v>0</v>
      </c>
      <c r="BF287" s="219">
        <f>IF(N287="snížená",J287,0)</f>
        <v>0</v>
      </c>
      <c r="BG287" s="219">
        <f>IF(N287="zákl. přenesená",J287,0)</f>
        <v>0</v>
      </c>
      <c r="BH287" s="219">
        <f>IF(N287="sníž. přenesená",J287,0)</f>
        <v>0</v>
      </c>
      <c r="BI287" s="219">
        <f>IF(N287="nulová",J287,0)</f>
        <v>0</v>
      </c>
      <c r="BJ287" s="19" t="s">
        <v>23</v>
      </c>
      <c r="BK287" s="219">
        <f>ROUND(I287*H287,2)</f>
        <v>0</v>
      </c>
      <c r="BL287" s="19" t="s">
        <v>150</v>
      </c>
      <c r="BM287" s="218" t="s">
        <v>528</v>
      </c>
    </row>
    <row r="288" s="2" customFormat="1">
      <c r="A288" s="41"/>
      <c r="B288" s="42"/>
      <c r="C288" s="43"/>
      <c r="D288" s="256" t="s">
        <v>228</v>
      </c>
      <c r="E288" s="43"/>
      <c r="F288" s="257" t="s">
        <v>529</v>
      </c>
      <c r="G288" s="43"/>
      <c r="H288" s="43"/>
      <c r="I288" s="258"/>
      <c r="J288" s="43"/>
      <c r="K288" s="43"/>
      <c r="L288" s="47"/>
      <c r="M288" s="259"/>
      <c r="N288" s="260"/>
      <c r="O288" s="87"/>
      <c r="P288" s="87"/>
      <c r="Q288" s="87"/>
      <c r="R288" s="87"/>
      <c r="S288" s="87"/>
      <c r="T288" s="88"/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T288" s="19" t="s">
        <v>228</v>
      </c>
      <c r="AU288" s="19" t="s">
        <v>91</v>
      </c>
    </row>
    <row r="289" s="14" customFormat="1">
      <c r="A289" s="14"/>
      <c r="B289" s="231"/>
      <c r="C289" s="232"/>
      <c r="D289" s="222" t="s">
        <v>147</v>
      </c>
      <c r="E289" s="233" t="s">
        <v>36</v>
      </c>
      <c r="F289" s="234" t="s">
        <v>530</v>
      </c>
      <c r="G289" s="232"/>
      <c r="H289" s="235">
        <v>572.25</v>
      </c>
      <c r="I289" s="236"/>
      <c r="J289" s="232"/>
      <c r="K289" s="232"/>
      <c r="L289" s="237"/>
      <c r="M289" s="238"/>
      <c r="N289" s="239"/>
      <c r="O289" s="239"/>
      <c r="P289" s="239"/>
      <c r="Q289" s="239"/>
      <c r="R289" s="239"/>
      <c r="S289" s="239"/>
      <c r="T289" s="240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41" t="s">
        <v>147</v>
      </c>
      <c r="AU289" s="241" t="s">
        <v>91</v>
      </c>
      <c r="AV289" s="14" t="s">
        <v>91</v>
      </c>
      <c r="AW289" s="14" t="s">
        <v>43</v>
      </c>
      <c r="AX289" s="14" t="s">
        <v>23</v>
      </c>
      <c r="AY289" s="241" t="s">
        <v>137</v>
      </c>
    </row>
    <row r="290" s="2" customFormat="1" ht="37.8" customHeight="1">
      <c r="A290" s="41"/>
      <c r="B290" s="42"/>
      <c r="C290" s="207" t="s">
        <v>531</v>
      </c>
      <c r="D290" s="207" t="s">
        <v>140</v>
      </c>
      <c r="E290" s="208" t="s">
        <v>532</v>
      </c>
      <c r="F290" s="209" t="s">
        <v>533</v>
      </c>
      <c r="G290" s="210" t="s">
        <v>225</v>
      </c>
      <c r="H290" s="211">
        <v>572.25</v>
      </c>
      <c r="I290" s="212"/>
      <c r="J290" s="213">
        <f>ROUND(I290*H290,2)</f>
        <v>0</v>
      </c>
      <c r="K290" s="209" t="s">
        <v>226</v>
      </c>
      <c r="L290" s="47"/>
      <c r="M290" s="214" t="s">
        <v>36</v>
      </c>
      <c r="N290" s="215" t="s">
        <v>53</v>
      </c>
      <c r="O290" s="87"/>
      <c r="P290" s="216">
        <f>O290*H290</f>
        <v>0</v>
      </c>
      <c r="Q290" s="216">
        <v>0.00088000000000000003</v>
      </c>
      <c r="R290" s="216">
        <f>Q290*H290</f>
        <v>0.50358000000000003</v>
      </c>
      <c r="S290" s="216">
        <v>0</v>
      </c>
      <c r="T290" s="217">
        <f>S290*H290</f>
        <v>0</v>
      </c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R290" s="218" t="s">
        <v>150</v>
      </c>
      <c r="AT290" s="218" t="s">
        <v>140</v>
      </c>
      <c r="AU290" s="218" t="s">
        <v>91</v>
      </c>
      <c r="AY290" s="19" t="s">
        <v>137</v>
      </c>
      <c r="BE290" s="219">
        <f>IF(N290="základní",J290,0)</f>
        <v>0</v>
      </c>
      <c r="BF290" s="219">
        <f>IF(N290="snížená",J290,0)</f>
        <v>0</v>
      </c>
      <c r="BG290" s="219">
        <f>IF(N290="zákl. přenesená",J290,0)</f>
        <v>0</v>
      </c>
      <c r="BH290" s="219">
        <f>IF(N290="sníž. přenesená",J290,0)</f>
        <v>0</v>
      </c>
      <c r="BI290" s="219">
        <f>IF(N290="nulová",J290,0)</f>
        <v>0</v>
      </c>
      <c r="BJ290" s="19" t="s">
        <v>23</v>
      </c>
      <c r="BK290" s="219">
        <f>ROUND(I290*H290,2)</f>
        <v>0</v>
      </c>
      <c r="BL290" s="19" t="s">
        <v>150</v>
      </c>
      <c r="BM290" s="218" t="s">
        <v>534</v>
      </c>
    </row>
    <row r="291" s="2" customFormat="1">
      <c r="A291" s="41"/>
      <c r="B291" s="42"/>
      <c r="C291" s="43"/>
      <c r="D291" s="256" t="s">
        <v>228</v>
      </c>
      <c r="E291" s="43"/>
      <c r="F291" s="257" t="s">
        <v>535</v>
      </c>
      <c r="G291" s="43"/>
      <c r="H291" s="43"/>
      <c r="I291" s="258"/>
      <c r="J291" s="43"/>
      <c r="K291" s="43"/>
      <c r="L291" s="47"/>
      <c r="M291" s="259"/>
      <c r="N291" s="260"/>
      <c r="O291" s="87"/>
      <c r="P291" s="87"/>
      <c r="Q291" s="87"/>
      <c r="R291" s="87"/>
      <c r="S291" s="87"/>
      <c r="T291" s="88"/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T291" s="19" t="s">
        <v>228</v>
      </c>
      <c r="AU291" s="19" t="s">
        <v>91</v>
      </c>
    </row>
    <row r="292" s="14" customFormat="1">
      <c r="A292" s="14"/>
      <c r="B292" s="231"/>
      <c r="C292" s="232"/>
      <c r="D292" s="222" t="s">
        <v>147</v>
      </c>
      <c r="E292" s="233" t="s">
        <v>36</v>
      </c>
      <c r="F292" s="234" t="s">
        <v>530</v>
      </c>
      <c r="G292" s="232"/>
      <c r="H292" s="235">
        <v>572.25</v>
      </c>
      <c r="I292" s="236"/>
      <c r="J292" s="232"/>
      <c r="K292" s="232"/>
      <c r="L292" s="237"/>
      <c r="M292" s="238"/>
      <c r="N292" s="239"/>
      <c r="O292" s="239"/>
      <c r="P292" s="239"/>
      <c r="Q292" s="239"/>
      <c r="R292" s="239"/>
      <c r="S292" s="239"/>
      <c r="T292" s="240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41" t="s">
        <v>147</v>
      </c>
      <c r="AU292" s="241" t="s">
        <v>91</v>
      </c>
      <c r="AV292" s="14" t="s">
        <v>91</v>
      </c>
      <c r="AW292" s="14" t="s">
        <v>43</v>
      </c>
      <c r="AX292" s="14" t="s">
        <v>23</v>
      </c>
      <c r="AY292" s="241" t="s">
        <v>137</v>
      </c>
    </row>
    <row r="293" s="2" customFormat="1" ht="37.8" customHeight="1">
      <c r="A293" s="41"/>
      <c r="B293" s="42"/>
      <c r="C293" s="207" t="s">
        <v>536</v>
      </c>
      <c r="D293" s="207" t="s">
        <v>140</v>
      </c>
      <c r="E293" s="208" t="s">
        <v>537</v>
      </c>
      <c r="F293" s="209" t="s">
        <v>538</v>
      </c>
      <c r="G293" s="210" t="s">
        <v>225</v>
      </c>
      <c r="H293" s="211">
        <v>572.25</v>
      </c>
      <c r="I293" s="212"/>
      <c r="J293" s="213">
        <f>ROUND(I293*H293,2)</f>
        <v>0</v>
      </c>
      <c r="K293" s="209" t="s">
        <v>226</v>
      </c>
      <c r="L293" s="47"/>
      <c r="M293" s="214" t="s">
        <v>36</v>
      </c>
      <c r="N293" s="215" t="s">
        <v>53</v>
      </c>
      <c r="O293" s="87"/>
      <c r="P293" s="216">
        <f>O293*H293</f>
        <v>0</v>
      </c>
      <c r="Q293" s="216">
        <v>0</v>
      </c>
      <c r="R293" s="216">
        <f>Q293*H293</f>
        <v>0</v>
      </c>
      <c r="S293" s="216">
        <v>0</v>
      </c>
      <c r="T293" s="217">
        <f>S293*H293</f>
        <v>0</v>
      </c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  <c r="AR293" s="218" t="s">
        <v>150</v>
      </c>
      <c r="AT293" s="218" t="s">
        <v>140</v>
      </c>
      <c r="AU293" s="218" t="s">
        <v>91</v>
      </c>
      <c r="AY293" s="19" t="s">
        <v>137</v>
      </c>
      <c r="BE293" s="219">
        <f>IF(N293="základní",J293,0)</f>
        <v>0</v>
      </c>
      <c r="BF293" s="219">
        <f>IF(N293="snížená",J293,0)</f>
        <v>0</v>
      </c>
      <c r="BG293" s="219">
        <f>IF(N293="zákl. přenesená",J293,0)</f>
        <v>0</v>
      </c>
      <c r="BH293" s="219">
        <f>IF(N293="sníž. přenesená",J293,0)</f>
        <v>0</v>
      </c>
      <c r="BI293" s="219">
        <f>IF(N293="nulová",J293,0)</f>
        <v>0</v>
      </c>
      <c r="BJ293" s="19" t="s">
        <v>23</v>
      </c>
      <c r="BK293" s="219">
        <f>ROUND(I293*H293,2)</f>
        <v>0</v>
      </c>
      <c r="BL293" s="19" t="s">
        <v>150</v>
      </c>
      <c r="BM293" s="218" t="s">
        <v>539</v>
      </c>
    </row>
    <row r="294" s="2" customFormat="1">
      <c r="A294" s="41"/>
      <c r="B294" s="42"/>
      <c r="C294" s="43"/>
      <c r="D294" s="256" t="s">
        <v>228</v>
      </c>
      <c r="E294" s="43"/>
      <c r="F294" s="257" t="s">
        <v>540</v>
      </c>
      <c r="G294" s="43"/>
      <c r="H294" s="43"/>
      <c r="I294" s="258"/>
      <c r="J294" s="43"/>
      <c r="K294" s="43"/>
      <c r="L294" s="47"/>
      <c r="M294" s="259"/>
      <c r="N294" s="260"/>
      <c r="O294" s="87"/>
      <c r="P294" s="87"/>
      <c r="Q294" s="87"/>
      <c r="R294" s="87"/>
      <c r="S294" s="87"/>
      <c r="T294" s="88"/>
      <c r="U294" s="41"/>
      <c r="V294" s="41"/>
      <c r="W294" s="41"/>
      <c r="X294" s="41"/>
      <c r="Y294" s="41"/>
      <c r="Z294" s="41"/>
      <c r="AA294" s="41"/>
      <c r="AB294" s="41"/>
      <c r="AC294" s="41"/>
      <c r="AD294" s="41"/>
      <c r="AE294" s="41"/>
      <c r="AT294" s="19" t="s">
        <v>228</v>
      </c>
      <c r="AU294" s="19" t="s">
        <v>91</v>
      </c>
    </row>
    <row r="295" s="14" customFormat="1">
      <c r="A295" s="14"/>
      <c r="B295" s="231"/>
      <c r="C295" s="232"/>
      <c r="D295" s="222" t="s">
        <v>147</v>
      </c>
      <c r="E295" s="233" t="s">
        <v>36</v>
      </c>
      <c r="F295" s="234" t="s">
        <v>530</v>
      </c>
      <c r="G295" s="232"/>
      <c r="H295" s="235">
        <v>572.25</v>
      </c>
      <c r="I295" s="236"/>
      <c r="J295" s="232"/>
      <c r="K295" s="232"/>
      <c r="L295" s="237"/>
      <c r="M295" s="238"/>
      <c r="N295" s="239"/>
      <c r="O295" s="239"/>
      <c r="P295" s="239"/>
      <c r="Q295" s="239"/>
      <c r="R295" s="239"/>
      <c r="S295" s="239"/>
      <c r="T295" s="240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41" t="s">
        <v>147</v>
      </c>
      <c r="AU295" s="241" t="s">
        <v>91</v>
      </c>
      <c r="AV295" s="14" t="s">
        <v>91</v>
      </c>
      <c r="AW295" s="14" t="s">
        <v>43</v>
      </c>
      <c r="AX295" s="14" t="s">
        <v>23</v>
      </c>
      <c r="AY295" s="241" t="s">
        <v>137</v>
      </c>
    </row>
    <row r="296" s="2" customFormat="1" ht="78" customHeight="1">
      <c r="A296" s="41"/>
      <c r="B296" s="42"/>
      <c r="C296" s="207" t="s">
        <v>541</v>
      </c>
      <c r="D296" s="207" t="s">
        <v>140</v>
      </c>
      <c r="E296" s="208" t="s">
        <v>542</v>
      </c>
      <c r="F296" s="209" t="s">
        <v>543</v>
      </c>
      <c r="G296" s="210" t="s">
        <v>266</v>
      </c>
      <c r="H296" s="211">
        <v>7.8369999999999997</v>
      </c>
      <c r="I296" s="212"/>
      <c r="J296" s="213">
        <f>ROUND(I296*H296,2)</f>
        <v>0</v>
      </c>
      <c r="K296" s="209" t="s">
        <v>226</v>
      </c>
      <c r="L296" s="47"/>
      <c r="M296" s="214" t="s">
        <v>36</v>
      </c>
      <c r="N296" s="215" t="s">
        <v>53</v>
      </c>
      <c r="O296" s="87"/>
      <c r="P296" s="216">
        <f>O296*H296</f>
        <v>0</v>
      </c>
      <c r="Q296" s="216">
        <v>1.05555</v>
      </c>
      <c r="R296" s="216">
        <f>Q296*H296</f>
        <v>8.2723453500000002</v>
      </c>
      <c r="S296" s="216">
        <v>0</v>
      </c>
      <c r="T296" s="217">
        <f>S296*H296</f>
        <v>0</v>
      </c>
      <c r="U296" s="41"/>
      <c r="V296" s="41"/>
      <c r="W296" s="41"/>
      <c r="X296" s="41"/>
      <c r="Y296" s="41"/>
      <c r="Z296" s="41"/>
      <c r="AA296" s="41"/>
      <c r="AB296" s="41"/>
      <c r="AC296" s="41"/>
      <c r="AD296" s="41"/>
      <c r="AE296" s="41"/>
      <c r="AR296" s="218" t="s">
        <v>150</v>
      </c>
      <c r="AT296" s="218" t="s">
        <v>140</v>
      </c>
      <c r="AU296" s="218" t="s">
        <v>91</v>
      </c>
      <c r="AY296" s="19" t="s">
        <v>137</v>
      </c>
      <c r="BE296" s="219">
        <f>IF(N296="základní",J296,0)</f>
        <v>0</v>
      </c>
      <c r="BF296" s="219">
        <f>IF(N296="snížená",J296,0)</f>
        <v>0</v>
      </c>
      <c r="BG296" s="219">
        <f>IF(N296="zákl. přenesená",J296,0)</f>
        <v>0</v>
      </c>
      <c r="BH296" s="219">
        <f>IF(N296="sníž. přenesená",J296,0)</f>
        <v>0</v>
      </c>
      <c r="BI296" s="219">
        <f>IF(N296="nulová",J296,0)</f>
        <v>0</v>
      </c>
      <c r="BJ296" s="19" t="s">
        <v>23</v>
      </c>
      <c r="BK296" s="219">
        <f>ROUND(I296*H296,2)</f>
        <v>0</v>
      </c>
      <c r="BL296" s="19" t="s">
        <v>150</v>
      </c>
      <c r="BM296" s="218" t="s">
        <v>544</v>
      </c>
    </row>
    <row r="297" s="2" customFormat="1">
      <c r="A297" s="41"/>
      <c r="B297" s="42"/>
      <c r="C297" s="43"/>
      <c r="D297" s="256" t="s">
        <v>228</v>
      </c>
      <c r="E297" s="43"/>
      <c r="F297" s="257" t="s">
        <v>545</v>
      </c>
      <c r="G297" s="43"/>
      <c r="H297" s="43"/>
      <c r="I297" s="258"/>
      <c r="J297" s="43"/>
      <c r="K297" s="43"/>
      <c r="L297" s="47"/>
      <c r="M297" s="259"/>
      <c r="N297" s="260"/>
      <c r="O297" s="87"/>
      <c r="P297" s="87"/>
      <c r="Q297" s="87"/>
      <c r="R297" s="87"/>
      <c r="S297" s="87"/>
      <c r="T297" s="88"/>
      <c r="U297" s="41"/>
      <c r="V297" s="41"/>
      <c r="W297" s="41"/>
      <c r="X297" s="41"/>
      <c r="Y297" s="41"/>
      <c r="Z297" s="41"/>
      <c r="AA297" s="41"/>
      <c r="AB297" s="41"/>
      <c r="AC297" s="41"/>
      <c r="AD297" s="41"/>
      <c r="AE297" s="41"/>
      <c r="AT297" s="19" t="s">
        <v>228</v>
      </c>
      <c r="AU297" s="19" t="s">
        <v>91</v>
      </c>
    </row>
    <row r="298" s="14" customFormat="1">
      <c r="A298" s="14"/>
      <c r="B298" s="231"/>
      <c r="C298" s="232"/>
      <c r="D298" s="222" t="s">
        <v>147</v>
      </c>
      <c r="E298" s="233" t="s">
        <v>36</v>
      </c>
      <c r="F298" s="234" t="s">
        <v>546</v>
      </c>
      <c r="G298" s="232"/>
      <c r="H298" s="235">
        <v>7.8369999999999997</v>
      </c>
      <c r="I298" s="236"/>
      <c r="J298" s="232"/>
      <c r="K298" s="232"/>
      <c r="L298" s="237"/>
      <c r="M298" s="238"/>
      <c r="N298" s="239"/>
      <c r="O298" s="239"/>
      <c r="P298" s="239"/>
      <c r="Q298" s="239"/>
      <c r="R298" s="239"/>
      <c r="S298" s="239"/>
      <c r="T298" s="240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1" t="s">
        <v>147</v>
      </c>
      <c r="AU298" s="241" t="s">
        <v>91</v>
      </c>
      <c r="AV298" s="14" t="s">
        <v>91</v>
      </c>
      <c r="AW298" s="14" t="s">
        <v>43</v>
      </c>
      <c r="AX298" s="14" t="s">
        <v>23</v>
      </c>
      <c r="AY298" s="241" t="s">
        <v>137</v>
      </c>
    </row>
    <row r="299" s="2" customFormat="1" ht="55.5" customHeight="1">
      <c r="A299" s="41"/>
      <c r="B299" s="42"/>
      <c r="C299" s="207" t="s">
        <v>547</v>
      </c>
      <c r="D299" s="207" t="s">
        <v>140</v>
      </c>
      <c r="E299" s="208" t="s">
        <v>548</v>
      </c>
      <c r="F299" s="209" t="s">
        <v>549</v>
      </c>
      <c r="G299" s="210" t="s">
        <v>234</v>
      </c>
      <c r="H299" s="211">
        <v>18.538</v>
      </c>
      <c r="I299" s="212"/>
      <c r="J299" s="213">
        <f>ROUND(I299*H299,2)</f>
        <v>0</v>
      </c>
      <c r="K299" s="209" t="s">
        <v>281</v>
      </c>
      <c r="L299" s="47"/>
      <c r="M299" s="214" t="s">
        <v>36</v>
      </c>
      <c r="N299" s="215" t="s">
        <v>53</v>
      </c>
      <c r="O299" s="87"/>
      <c r="P299" s="216">
        <f>O299*H299</f>
        <v>0</v>
      </c>
      <c r="Q299" s="216">
        <v>2.45336</v>
      </c>
      <c r="R299" s="216">
        <f>Q299*H299</f>
        <v>45.48038768</v>
      </c>
      <c r="S299" s="216">
        <v>0</v>
      </c>
      <c r="T299" s="217">
        <f>S299*H299</f>
        <v>0</v>
      </c>
      <c r="U299" s="41"/>
      <c r="V299" s="41"/>
      <c r="W299" s="41"/>
      <c r="X299" s="41"/>
      <c r="Y299" s="41"/>
      <c r="Z299" s="41"/>
      <c r="AA299" s="41"/>
      <c r="AB299" s="41"/>
      <c r="AC299" s="41"/>
      <c r="AD299" s="41"/>
      <c r="AE299" s="41"/>
      <c r="AR299" s="218" t="s">
        <v>150</v>
      </c>
      <c r="AT299" s="218" t="s">
        <v>140</v>
      </c>
      <c r="AU299" s="218" t="s">
        <v>91</v>
      </c>
      <c r="AY299" s="19" t="s">
        <v>137</v>
      </c>
      <c r="BE299" s="219">
        <f>IF(N299="základní",J299,0)</f>
        <v>0</v>
      </c>
      <c r="BF299" s="219">
        <f>IF(N299="snížená",J299,0)</f>
        <v>0</v>
      </c>
      <c r="BG299" s="219">
        <f>IF(N299="zákl. přenesená",J299,0)</f>
        <v>0</v>
      </c>
      <c r="BH299" s="219">
        <f>IF(N299="sníž. přenesená",J299,0)</f>
        <v>0</v>
      </c>
      <c r="BI299" s="219">
        <f>IF(N299="nulová",J299,0)</f>
        <v>0</v>
      </c>
      <c r="BJ299" s="19" t="s">
        <v>23</v>
      </c>
      <c r="BK299" s="219">
        <f>ROUND(I299*H299,2)</f>
        <v>0</v>
      </c>
      <c r="BL299" s="19" t="s">
        <v>150</v>
      </c>
      <c r="BM299" s="218" t="s">
        <v>550</v>
      </c>
    </row>
    <row r="300" s="13" customFormat="1">
      <c r="A300" s="13"/>
      <c r="B300" s="220"/>
      <c r="C300" s="221"/>
      <c r="D300" s="222" t="s">
        <v>147</v>
      </c>
      <c r="E300" s="223" t="s">
        <v>36</v>
      </c>
      <c r="F300" s="224" t="s">
        <v>387</v>
      </c>
      <c r="G300" s="221"/>
      <c r="H300" s="223" t="s">
        <v>36</v>
      </c>
      <c r="I300" s="225"/>
      <c r="J300" s="221"/>
      <c r="K300" s="221"/>
      <c r="L300" s="226"/>
      <c r="M300" s="227"/>
      <c r="N300" s="228"/>
      <c r="O300" s="228"/>
      <c r="P300" s="228"/>
      <c r="Q300" s="228"/>
      <c r="R300" s="228"/>
      <c r="S300" s="228"/>
      <c r="T300" s="229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0" t="s">
        <v>147</v>
      </c>
      <c r="AU300" s="230" t="s">
        <v>91</v>
      </c>
      <c r="AV300" s="13" t="s">
        <v>23</v>
      </c>
      <c r="AW300" s="13" t="s">
        <v>43</v>
      </c>
      <c r="AX300" s="13" t="s">
        <v>82</v>
      </c>
      <c r="AY300" s="230" t="s">
        <v>137</v>
      </c>
    </row>
    <row r="301" s="14" customFormat="1">
      <c r="A301" s="14"/>
      <c r="B301" s="231"/>
      <c r="C301" s="232"/>
      <c r="D301" s="222" t="s">
        <v>147</v>
      </c>
      <c r="E301" s="233" t="s">
        <v>36</v>
      </c>
      <c r="F301" s="234" t="s">
        <v>551</v>
      </c>
      <c r="G301" s="232"/>
      <c r="H301" s="235">
        <v>11.488</v>
      </c>
      <c r="I301" s="236"/>
      <c r="J301" s="232"/>
      <c r="K301" s="232"/>
      <c r="L301" s="237"/>
      <c r="M301" s="238"/>
      <c r="N301" s="239"/>
      <c r="O301" s="239"/>
      <c r="P301" s="239"/>
      <c r="Q301" s="239"/>
      <c r="R301" s="239"/>
      <c r="S301" s="239"/>
      <c r="T301" s="240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41" t="s">
        <v>147</v>
      </c>
      <c r="AU301" s="241" t="s">
        <v>91</v>
      </c>
      <c r="AV301" s="14" t="s">
        <v>91</v>
      </c>
      <c r="AW301" s="14" t="s">
        <v>43</v>
      </c>
      <c r="AX301" s="14" t="s">
        <v>82</v>
      </c>
      <c r="AY301" s="241" t="s">
        <v>137</v>
      </c>
    </row>
    <row r="302" s="14" customFormat="1">
      <c r="A302" s="14"/>
      <c r="B302" s="231"/>
      <c r="C302" s="232"/>
      <c r="D302" s="222" t="s">
        <v>147</v>
      </c>
      <c r="E302" s="233" t="s">
        <v>36</v>
      </c>
      <c r="F302" s="234" t="s">
        <v>552</v>
      </c>
      <c r="G302" s="232"/>
      <c r="H302" s="235">
        <v>4.0309999999999997</v>
      </c>
      <c r="I302" s="236"/>
      <c r="J302" s="232"/>
      <c r="K302" s="232"/>
      <c r="L302" s="237"/>
      <c r="M302" s="238"/>
      <c r="N302" s="239"/>
      <c r="O302" s="239"/>
      <c r="P302" s="239"/>
      <c r="Q302" s="239"/>
      <c r="R302" s="239"/>
      <c r="S302" s="239"/>
      <c r="T302" s="240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41" t="s">
        <v>147</v>
      </c>
      <c r="AU302" s="241" t="s">
        <v>91</v>
      </c>
      <c r="AV302" s="14" t="s">
        <v>91</v>
      </c>
      <c r="AW302" s="14" t="s">
        <v>43</v>
      </c>
      <c r="AX302" s="14" t="s">
        <v>82</v>
      </c>
      <c r="AY302" s="241" t="s">
        <v>137</v>
      </c>
    </row>
    <row r="303" s="13" customFormat="1">
      <c r="A303" s="13"/>
      <c r="B303" s="220"/>
      <c r="C303" s="221"/>
      <c r="D303" s="222" t="s">
        <v>147</v>
      </c>
      <c r="E303" s="223" t="s">
        <v>36</v>
      </c>
      <c r="F303" s="224" t="s">
        <v>389</v>
      </c>
      <c r="G303" s="221"/>
      <c r="H303" s="223" t="s">
        <v>36</v>
      </c>
      <c r="I303" s="225"/>
      <c r="J303" s="221"/>
      <c r="K303" s="221"/>
      <c r="L303" s="226"/>
      <c r="M303" s="227"/>
      <c r="N303" s="228"/>
      <c r="O303" s="228"/>
      <c r="P303" s="228"/>
      <c r="Q303" s="228"/>
      <c r="R303" s="228"/>
      <c r="S303" s="228"/>
      <c r="T303" s="229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0" t="s">
        <v>147</v>
      </c>
      <c r="AU303" s="230" t="s">
        <v>91</v>
      </c>
      <c r="AV303" s="13" t="s">
        <v>23</v>
      </c>
      <c r="AW303" s="13" t="s">
        <v>43</v>
      </c>
      <c r="AX303" s="13" t="s">
        <v>82</v>
      </c>
      <c r="AY303" s="230" t="s">
        <v>137</v>
      </c>
    </row>
    <row r="304" s="14" customFormat="1">
      <c r="A304" s="14"/>
      <c r="B304" s="231"/>
      <c r="C304" s="232"/>
      <c r="D304" s="222" t="s">
        <v>147</v>
      </c>
      <c r="E304" s="233" t="s">
        <v>36</v>
      </c>
      <c r="F304" s="234" t="s">
        <v>553</v>
      </c>
      <c r="G304" s="232"/>
      <c r="H304" s="235">
        <v>3.0190000000000001</v>
      </c>
      <c r="I304" s="236"/>
      <c r="J304" s="232"/>
      <c r="K304" s="232"/>
      <c r="L304" s="237"/>
      <c r="M304" s="238"/>
      <c r="N304" s="239"/>
      <c r="O304" s="239"/>
      <c r="P304" s="239"/>
      <c r="Q304" s="239"/>
      <c r="R304" s="239"/>
      <c r="S304" s="239"/>
      <c r="T304" s="240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41" t="s">
        <v>147</v>
      </c>
      <c r="AU304" s="241" t="s">
        <v>91</v>
      </c>
      <c r="AV304" s="14" t="s">
        <v>91</v>
      </c>
      <c r="AW304" s="14" t="s">
        <v>43</v>
      </c>
      <c r="AX304" s="14" t="s">
        <v>82</v>
      </c>
      <c r="AY304" s="241" t="s">
        <v>137</v>
      </c>
    </row>
    <row r="305" s="2" customFormat="1" ht="37.8" customHeight="1">
      <c r="A305" s="41"/>
      <c r="B305" s="42"/>
      <c r="C305" s="207" t="s">
        <v>554</v>
      </c>
      <c r="D305" s="207" t="s">
        <v>140</v>
      </c>
      <c r="E305" s="208" t="s">
        <v>555</v>
      </c>
      <c r="F305" s="209" t="s">
        <v>556</v>
      </c>
      <c r="G305" s="210" t="s">
        <v>225</v>
      </c>
      <c r="H305" s="211">
        <v>148.30000000000001</v>
      </c>
      <c r="I305" s="212"/>
      <c r="J305" s="213">
        <f>ROUND(I305*H305,2)</f>
        <v>0</v>
      </c>
      <c r="K305" s="209" t="s">
        <v>281</v>
      </c>
      <c r="L305" s="47"/>
      <c r="M305" s="214" t="s">
        <v>36</v>
      </c>
      <c r="N305" s="215" t="s">
        <v>53</v>
      </c>
      <c r="O305" s="87"/>
      <c r="P305" s="216">
        <f>O305*H305</f>
        <v>0</v>
      </c>
      <c r="Q305" s="216">
        <v>0.0066299999999999996</v>
      </c>
      <c r="R305" s="216">
        <f>Q305*H305</f>
        <v>0.98322900000000002</v>
      </c>
      <c r="S305" s="216">
        <v>0</v>
      </c>
      <c r="T305" s="217">
        <f>S305*H305</f>
        <v>0</v>
      </c>
      <c r="U305" s="41"/>
      <c r="V305" s="41"/>
      <c r="W305" s="41"/>
      <c r="X305" s="41"/>
      <c r="Y305" s="41"/>
      <c r="Z305" s="41"/>
      <c r="AA305" s="41"/>
      <c r="AB305" s="41"/>
      <c r="AC305" s="41"/>
      <c r="AD305" s="41"/>
      <c r="AE305" s="41"/>
      <c r="AR305" s="218" t="s">
        <v>150</v>
      </c>
      <c r="AT305" s="218" t="s">
        <v>140</v>
      </c>
      <c r="AU305" s="218" t="s">
        <v>91</v>
      </c>
      <c r="AY305" s="19" t="s">
        <v>137</v>
      </c>
      <c r="BE305" s="219">
        <f>IF(N305="základní",J305,0)</f>
        <v>0</v>
      </c>
      <c r="BF305" s="219">
        <f>IF(N305="snížená",J305,0)</f>
        <v>0</v>
      </c>
      <c r="BG305" s="219">
        <f>IF(N305="zákl. přenesená",J305,0)</f>
        <v>0</v>
      </c>
      <c r="BH305" s="219">
        <f>IF(N305="sníž. přenesená",J305,0)</f>
        <v>0</v>
      </c>
      <c r="BI305" s="219">
        <f>IF(N305="nulová",J305,0)</f>
        <v>0</v>
      </c>
      <c r="BJ305" s="19" t="s">
        <v>23</v>
      </c>
      <c r="BK305" s="219">
        <f>ROUND(I305*H305,2)</f>
        <v>0</v>
      </c>
      <c r="BL305" s="19" t="s">
        <v>150</v>
      </c>
      <c r="BM305" s="218" t="s">
        <v>557</v>
      </c>
    </row>
    <row r="306" s="13" customFormat="1">
      <c r="A306" s="13"/>
      <c r="B306" s="220"/>
      <c r="C306" s="221"/>
      <c r="D306" s="222" t="s">
        <v>147</v>
      </c>
      <c r="E306" s="223" t="s">
        <v>36</v>
      </c>
      <c r="F306" s="224" t="s">
        <v>387</v>
      </c>
      <c r="G306" s="221"/>
      <c r="H306" s="223" t="s">
        <v>36</v>
      </c>
      <c r="I306" s="225"/>
      <c r="J306" s="221"/>
      <c r="K306" s="221"/>
      <c r="L306" s="226"/>
      <c r="M306" s="227"/>
      <c r="N306" s="228"/>
      <c r="O306" s="228"/>
      <c r="P306" s="228"/>
      <c r="Q306" s="228"/>
      <c r="R306" s="228"/>
      <c r="S306" s="228"/>
      <c r="T306" s="229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0" t="s">
        <v>147</v>
      </c>
      <c r="AU306" s="230" t="s">
        <v>91</v>
      </c>
      <c r="AV306" s="13" t="s">
        <v>23</v>
      </c>
      <c r="AW306" s="13" t="s">
        <v>43</v>
      </c>
      <c r="AX306" s="13" t="s">
        <v>82</v>
      </c>
      <c r="AY306" s="230" t="s">
        <v>137</v>
      </c>
    </row>
    <row r="307" s="14" customFormat="1">
      <c r="A307" s="14"/>
      <c r="B307" s="231"/>
      <c r="C307" s="232"/>
      <c r="D307" s="222" t="s">
        <v>147</v>
      </c>
      <c r="E307" s="233" t="s">
        <v>36</v>
      </c>
      <c r="F307" s="234" t="s">
        <v>558</v>
      </c>
      <c r="G307" s="232"/>
      <c r="H307" s="235">
        <v>91.900000000000006</v>
      </c>
      <c r="I307" s="236"/>
      <c r="J307" s="232"/>
      <c r="K307" s="232"/>
      <c r="L307" s="237"/>
      <c r="M307" s="238"/>
      <c r="N307" s="239"/>
      <c r="O307" s="239"/>
      <c r="P307" s="239"/>
      <c r="Q307" s="239"/>
      <c r="R307" s="239"/>
      <c r="S307" s="239"/>
      <c r="T307" s="240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41" t="s">
        <v>147</v>
      </c>
      <c r="AU307" s="241" t="s">
        <v>91</v>
      </c>
      <c r="AV307" s="14" t="s">
        <v>91</v>
      </c>
      <c r="AW307" s="14" t="s">
        <v>43</v>
      </c>
      <c r="AX307" s="14" t="s">
        <v>82</v>
      </c>
      <c r="AY307" s="241" t="s">
        <v>137</v>
      </c>
    </row>
    <row r="308" s="14" customFormat="1">
      <c r="A308" s="14"/>
      <c r="B308" s="231"/>
      <c r="C308" s="232"/>
      <c r="D308" s="222" t="s">
        <v>147</v>
      </c>
      <c r="E308" s="233" t="s">
        <v>36</v>
      </c>
      <c r="F308" s="234" t="s">
        <v>559</v>
      </c>
      <c r="G308" s="232"/>
      <c r="H308" s="235">
        <v>32.25</v>
      </c>
      <c r="I308" s="236"/>
      <c r="J308" s="232"/>
      <c r="K308" s="232"/>
      <c r="L308" s="237"/>
      <c r="M308" s="238"/>
      <c r="N308" s="239"/>
      <c r="O308" s="239"/>
      <c r="P308" s="239"/>
      <c r="Q308" s="239"/>
      <c r="R308" s="239"/>
      <c r="S308" s="239"/>
      <c r="T308" s="240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41" t="s">
        <v>147</v>
      </c>
      <c r="AU308" s="241" t="s">
        <v>91</v>
      </c>
      <c r="AV308" s="14" t="s">
        <v>91</v>
      </c>
      <c r="AW308" s="14" t="s">
        <v>43</v>
      </c>
      <c r="AX308" s="14" t="s">
        <v>82</v>
      </c>
      <c r="AY308" s="241" t="s">
        <v>137</v>
      </c>
    </row>
    <row r="309" s="13" customFormat="1">
      <c r="A309" s="13"/>
      <c r="B309" s="220"/>
      <c r="C309" s="221"/>
      <c r="D309" s="222" t="s">
        <v>147</v>
      </c>
      <c r="E309" s="223" t="s">
        <v>36</v>
      </c>
      <c r="F309" s="224" t="s">
        <v>389</v>
      </c>
      <c r="G309" s="221"/>
      <c r="H309" s="223" t="s">
        <v>36</v>
      </c>
      <c r="I309" s="225"/>
      <c r="J309" s="221"/>
      <c r="K309" s="221"/>
      <c r="L309" s="226"/>
      <c r="M309" s="227"/>
      <c r="N309" s="228"/>
      <c r="O309" s="228"/>
      <c r="P309" s="228"/>
      <c r="Q309" s="228"/>
      <c r="R309" s="228"/>
      <c r="S309" s="228"/>
      <c r="T309" s="229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0" t="s">
        <v>147</v>
      </c>
      <c r="AU309" s="230" t="s">
        <v>91</v>
      </c>
      <c r="AV309" s="13" t="s">
        <v>23</v>
      </c>
      <c r="AW309" s="13" t="s">
        <v>43</v>
      </c>
      <c r="AX309" s="13" t="s">
        <v>82</v>
      </c>
      <c r="AY309" s="230" t="s">
        <v>137</v>
      </c>
    </row>
    <row r="310" s="14" customFormat="1">
      <c r="A310" s="14"/>
      <c r="B310" s="231"/>
      <c r="C310" s="232"/>
      <c r="D310" s="222" t="s">
        <v>147</v>
      </c>
      <c r="E310" s="233" t="s">
        <v>36</v>
      </c>
      <c r="F310" s="234" t="s">
        <v>560</v>
      </c>
      <c r="G310" s="232"/>
      <c r="H310" s="235">
        <v>24.149999999999999</v>
      </c>
      <c r="I310" s="236"/>
      <c r="J310" s="232"/>
      <c r="K310" s="232"/>
      <c r="L310" s="237"/>
      <c r="M310" s="238"/>
      <c r="N310" s="239"/>
      <c r="O310" s="239"/>
      <c r="P310" s="239"/>
      <c r="Q310" s="239"/>
      <c r="R310" s="239"/>
      <c r="S310" s="239"/>
      <c r="T310" s="240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41" t="s">
        <v>147</v>
      </c>
      <c r="AU310" s="241" t="s">
        <v>91</v>
      </c>
      <c r="AV310" s="14" t="s">
        <v>91</v>
      </c>
      <c r="AW310" s="14" t="s">
        <v>43</v>
      </c>
      <c r="AX310" s="14" t="s">
        <v>82</v>
      </c>
      <c r="AY310" s="241" t="s">
        <v>137</v>
      </c>
    </row>
    <row r="311" s="2" customFormat="1" ht="37.8" customHeight="1">
      <c r="A311" s="41"/>
      <c r="B311" s="42"/>
      <c r="C311" s="207" t="s">
        <v>561</v>
      </c>
      <c r="D311" s="207" t="s">
        <v>140</v>
      </c>
      <c r="E311" s="208" t="s">
        <v>562</v>
      </c>
      <c r="F311" s="209" t="s">
        <v>563</v>
      </c>
      <c r="G311" s="210" t="s">
        <v>225</v>
      </c>
      <c r="H311" s="211">
        <v>148.30000000000001</v>
      </c>
      <c r="I311" s="212"/>
      <c r="J311" s="213">
        <f>ROUND(I311*H311,2)</f>
        <v>0</v>
      </c>
      <c r="K311" s="209" t="s">
        <v>281</v>
      </c>
      <c r="L311" s="47"/>
      <c r="M311" s="214" t="s">
        <v>36</v>
      </c>
      <c r="N311" s="215" t="s">
        <v>53</v>
      </c>
      <c r="O311" s="87"/>
      <c r="P311" s="216">
        <f>O311*H311</f>
        <v>0</v>
      </c>
      <c r="Q311" s="216">
        <v>0</v>
      </c>
      <c r="R311" s="216">
        <f>Q311*H311</f>
        <v>0</v>
      </c>
      <c r="S311" s="216">
        <v>0</v>
      </c>
      <c r="T311" s="217">
        <f>S311*H311</f>
        <v>0</v>
      </c>
      <c r="U311" s="41"/>
      <c r="V311" s="41"/>
      <c r="W311" s="41"/>
      <c r="X311" s="41"/>
      <c r="Y311" s="41"/>
      <c r="Z311" s="41"/>
      <c r="AA311" s="41"/>
      <c r="AB311" s="41"/>
      <c r="AC311" s="41"/>
      <c r="AD311" s="41"/>
      <c r="AE311" s="41"/>
      <c r="AR311" s="218" t="s">
        <v>150</v>
      </c>
      <c r="AT311" s="218" t="s">
        <v>140</v>
      </c>
      <c r="AU311" s="218" t="s">
        <v>91</v>
      </c>
      <c r="AY311" s="19" t="s">
        <v>137</v>
      </c>
      <c r="BE311" s="219">
        <f>IF(N311="základní",J311,0)</f>
        <v>0</v>
      </c>
      <c r="BF311" s="219">
        <f>IF(N311="snížená",J311,0)</f>
        <v>0</v>
      </c>
      <c r="BG311" s="219">
        <f>IF(N311="zákl. přenesená",J311,0)</f>
        <v>0</v>
      </c>
      <c r="BH311" s="219">
        <f>IF(N311="sníž. přenesená",J311,0)</f>
        <v>0</v>
      </c>
      <c r="BI311" s="219">
        <f>IF(N311="nulová",J311,0)</f>
        <v>0</v>
      </c>
      <c r="BJ311" s="19" t="s">
        <v>23</v>
      </c>
      <c r="BK311" s="219">
        <f>ROUND(I311*H311,2)</f>
        <v>0</v>
      </c>
      <c r="BL311" s="19" t="s">
        <v>150</v>
      </c>
      <c r="BM311" s="218" t="s">
        <v>564</v>
      </c>
    </row>
    <row r="312" s="14" customFormat="1">
      <c r="A312" s="14"/>
      <c r="B312" s="231"/>
      <c r="C312" s="232"/>
      <c r="D312" s="222" t="s">
        <v>147</v>
      </c>
      <c r="E312" s="233" t="s">
        <v>36</v>
      </c>
      <c r="F312" s="234" t="s">
        <v>565</v>
      </c>
      <c r="G312" s="232"/>
      <c r="H312" s="235">
        <v>148.30000000000001</v>
      </c>
      <c r="I312" s="236"/>
      <c r="J312" s="232"/>
      <c r="K312" s="232"/>
      <c r="L312" s="237"/>
      <c r="M312" s="238"/>
      <c r="N312" s="239"/>
      <c r="O312" s="239"/>
      <c r="P312" s="239"/>
      <c r="Q312" s="239"/>
      <c r="R312" s="239"/>
      <c r="S312" s="239"/>
      <c r="T312" s="240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41" t="s">
        <v>147</v>
      </c>
      <c r="AU312" s="241" t="s">
        <v>91</v>
      </c>
      <c r="AV312" s="14" t="s">
        <v>91</v>
      </c>
      <c r="AW312" s="14" t="s">
        <v>43</v>
      </c>
      <c r="AX312" s="14" t="s">
        <v>23</v>
      </c>
      <c r="AY312" s="241" t="s">
        <v>137</v>
      </c>
    </row>
    <row r="313" s="2" customFormat="1" ht="37.8" customHeight="1">
      <c r="A313" s="41"/>
      <c r="B313" s="42"/>
      <c r="C313" s="207" t="s">
        <v>566</v>
      </c>
      <c r="D313" s="207" t="s">
        <v>140</v>
      </c>
      <c r="E313" s="208" t="s">
        <v>567</v>
      </c>
      <c r="F313" s="209" t="s">
        <v>568</v>
      </c>
      <c r="G313" s="210" t="s">
        <v>225</v>
      </c>
      <c r="H313" s="211">
        <v>148.30000000000001</v>
      </c>
      <c r="I313" s="212"/>
      <c r="J313" s="213">
        <f>ROUND(I313*H313,2)</f>
        <v>0</v>
      </c>
      <c r="K313" s="209" t="s">
        <v>281</v>
      </c>
      <c r="L313" s="47"/>
      <c r="M313" s="214" t="s">
        <v>36</v>
      </c>
      <c r="N313" s="215" t="s">
        <v>53</v>
      </c>
      <c r="O313" s="87"/>
      <c r="P313" s="216">
        <f>O313*H313</f>
        <v>0</v>
      </c>
      <c r="Q313" s="216">
        <v>0.0013400000000000001</v>
      </c>
      <c r="R313" s="216">
        <f>Q313*H313</f>
        <v>0.19872200000000001</v>
      </c>
      <c r="S313" s="216">
        <v>0</v>
      </c>
      <c r="T313" s="217">
        <f>S313*H313</f>
        <v>0</v>
      </c>
      <c r="U313" s="41"/>
      <c r="V313" s="41"/>
      <c r="W313" s="41"/>
      <c r="X313" s="41"/>
      <c r="Y313" s="41"/>
      <c r="Z313" s="41"/>
      <c r="AA313" s="41"/>
      <c r="AB313" s="41"/>
      <c r="AC313" s="41"/>
      <c r="AD313" s="41"/>
      <c r="AE313" s="41"/>
      <c r="AR313" s="218" t="s">
        <v>150</v>
      </c>
      <c r="AT313" s="218" t="s">
        <v>140</v>
      </c>
      <c r="AU313" s="218" t="s">
        <v>91</v>
      </c>
      <c r="AY313" s="19" t="s">
        <v>137</v>
      </c>
      <c r="BE313" s="219">
        <f>IF(N313="základní",J313,0)</f>
        <v>0</v>
      </c>
      <c r="BF313" s="219">
        <f>IF(N313="snížená",J313,0)</f>
        <v>0</v>
      </c>
      <c r="BG313" s="219">
        <f>IF(N313="zákl. přenesená",J313,0)</f>
        <v>0</v>
      </c>
      <c r="BH313" s="219">
        <f>IF(N313="sníž. přenesená",J313,0)</f>
        <v>0</v>
      </c>
      <c r="BI313" s="219">
        <f>IF(N313="nulová",J313,0)</f>
        <v>0</v>
      </c>
      <c r="BJ313" s="19" t="s">
        <v>23</v>
      </c>
      <c r="BK313" s="219">
        <f>ROUND(I313*H313,2)</f>
        <v>0</v>
      </c>
      <c r="BL313" s="19" t="s">
        <v>150</v>
      </c>
      <c r="BM313" s="218" t="s">
        <v>569</v>
      </c>
    </row>
    <row r="314" s="14" customFormat="1">
      <c r="A314" s="14"/>
      <c r="B314" s="231"/>
      <c r="C314" s="232"/>
      <c r="D314" s="222" t="s">
        <v>147</v>
      </c>
      <c r="E314" s="233" t="s">
        <v>36</v>
      </c>
      <c r="F314" s="234" t="s">
        <v>565</v>
      </c>
      <c r="G314" s="232"/>
      <c r="H314" s="235">
        <v>148.30000000000001</v>
      </c>
      <c r="I314" s="236"/>
      <c r="J314" s="232"/>
      <c r="K314" s="232"/>
      <c r="L314" s="237"/>
      <c r="M314" s="238"/>
      <c r="N314" s="239"/>
      <c r="O314" s="239"/>
      <c r="P314" s="239"/>
      <c r="Q314" s="239"/>
      <c r="R314" s="239"/>
      <c r="S314" s="239"/>
      <c r="T314" s="240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41" t="s">
        <v>147</v>
      </c>
      <c r="AU314" s="241" t="s">
        <v>91</v>
      </c>
      <c r="AV314" s="14" t="s">
        <v>91</v>
      </c>
      <c r="AW314" s="14" t="s">
        <v>43</v>
      </c>
      <c r="AX314" s="14" t="s">
        <v>23</v>
      </c>
      <c r="AY314" s="241" t="s">
        <v>137</v>
      </c>
    </row>
    <row r="315" s="2" customFormat="1" ht="37.8" customHeight="1">
      <c r="A315" s="41"/>
      <c r="B315" s="42"/>
      <c r="C315" s="207" t="s">
        <v>570</v>
      </c>
      <c r="D315" s="207" t="s">
        <v>140</v>
      </c>
      <c r="E315" s="208" t="s">
        <v>571</v>
      </c>
      <c r="F315" s="209" t="s">
        <v>572</v>
      </c>
      <c r="G315" s="210" t="s">
        <v>225</v>
      </c>
      <c r="H315" s="211">
        <v>148.30000000000001</v>
      </c>
      <c r="I315" s="212"/>
      <c r="J315" s="213">
        <f>ROUND(I315*H315,2)</f>
        <v>0</v>
      </c>
      <c r="K315" s="209" t="s">
        <v>281</v>
      </c>
      <c r="L315" s="47"/>
      <c r="M315" s="214" t="s">
        <v>36</v>
      </c>
      <c r="N315" s="215" t="s">
        <v>53</v>
      </c>
      <c r="O315" s="87"/>
      <c r="P315" s="216">
        <f>O315*H315</f>
        <v>0</v>
      </c>
      <c r="Q315" s="216">
        <v>0.0016100000000000001</v>
      </c>
      <c r="R315" s="216">
        <f>Q315*H315</f>
        <v>0.23876300000000003</v>
      </c>
      <c r="S315" s="216">
        <v>0</v>
      </c>
      <c r="T315" s="217">
        <f>S315*H315</f>
        <v>0</v>
      </c>
      <c r="U315" s="41"/>
      <c r="V315" s="41"/>
      <c r="W315" s="41"/>
      <c r="X315" s="41"/>
      <c r="Y315" s="41"/>
      <c r="Z315" s="41"/>
      <c r="AA315" s="41"/>
      <c r="AB315" s="41"/>
      <c r="AC315" s="41"/>
      <c r="AD315" s="41"/>
      <c r="AE315" s="41"/>
      <c r="AR315" s="218" t="s">
        <v>150</v>
      </c>
      <c r="AT315" s="218" t="s">
        <v>140</v>
      </c>
      <c r="AU315" s="218" t="s">
        <v>91</v>
      </c>
      <c r="AY315" s="19" t="s">
        <v>137</v>
      </c>
      <c r="BE315" s="219">
        <f>IF(N315="základní",J315,0)</f>
        <v>0</v>
      </c>
      <c r="BF315" s="219">
        <f>IF(N315="snížená",J315,0)</f>
        <v>0</v>
      </c>
      <c r="BG315" s="219">
        <f>IF(N315="zákl. přenesená",J315,0)</f>
        <v>0</v>
      </c>
      <c r="BH315" s="219">
        <f>IF(N315="sníž. přenesená",J315,0)</f>
        <v>0</v>
      </c>
      <c r="BI315" s="219">
        <f>IF(N315="nulová",J315,0)</f>
        <v>0</v>
      </c>
      <c r="BJ315" s="19" t="s">
        <v>23</v>
      </c>
      <c r="BK315" s="219">
        <f>ROUND(I315*H315,2)</f>
        <v>0</v>
      </c>
      <c r="BL315" s="19" t="s">
        <v>150</v>
      </c>
      <c r="BM315" s="218" t="s">
        <v>573</v>
      </c>
    </row>
    <row r="316" s="14" customFormat="1">
      <c r="A316" s="14"/>
      <c r="B316" s="231"/>
      <c r="C316" s="232"/>
      <c r="D316" s="222" t="s">
        <v>147</v>
      </c>
      <c r="E316" s="233" t="s">
        <v>36</v>
      </c>
      <c r="F316" s="234" t="s">
        <v>565</v>
      </c>
      <c r="G316" s="232"/>
      <c r="H316" s="235">
        <v>148.30000000000001</v>
      </c>
      <c r="I316" s="236"/>
      <c r="J316" s="232"/>
      <c r="K316" s="232"/>
      <c r="L316" s="237"/>
      <c r="M316" s="238"/>
      <c r="N316" s="239"/>
      <c r="O316" s="239"/>
      <c r="P316" s="239"/>
      <c r="Q316" s="239"/>
      <c r="R316" s="239"/>
      <c r="S316" s="239"/>
      <c r="T316" s="240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41" t="s">
        <v>147</v>
      </c>
      <c r="AU316" s="241" t="s">
        <v>91</v>
      </c>
      <c r="AV316" s="14" t="s">
        <v>91</v>
      </c>
      <c r="AW316" s="14" t="s">
        <v>43</v>
      </c>
      <c r="AX316" s="14" t="s">
        <v>23</v>
      </c>
      <c r="AY316" s="241" t="s">
        <v>137</v>
      </c>
    </row>
    <row r="317" s="2" customFormat="1" ht="66.75" customHeight="1">
      <c r="A317" s="41"/>
      <c r="B317" s="42"/>
      <c r="C317" s="207" t="s">
        <v>574</v>
      </c>
      <c r="D317" s="207" t="s">
        <v>140</v>
      </c>
      <c r="E317" s="208" t="s">
        <v>575</v>
      </c>
      <c r="F317" s="209" t="s">
        <v>576</v>
      </c>
      <c r="G317" s="210" t="s">
        <v>266</v>
      </c>
      <c r="H317" s="211">
        <v>2.9660000000000002</v>
      </c>
      <c r="I317" s="212"/>
      <c r="J317" s="213">
        <f>ROUND(I317*H317,2)</f>
        <v>0</v>
      </c>
      <c r="K317" s="209" t="s">
        <v>281</v>
      </c>
      <c r="L317" s="47"/>
      <c r="M317" s="214" t="s">
        <v>36</v>
      </c>
      <c r="N317" s="215" t="s">
        <v>53</v>
      </c>
      <c r="O317" s="87"/>
      <c r="P317" s="216">
        <f>O317*H317</f>
        <v>0</v>
      </c>
      <c r="Q317" s="216">
        <v>1.05464</v>
      </c>
      <c r="R317" s="216">
        <f>Q317*H317</f>
        <v>3.1280622400000002</v>
      </c>
      <c r="S317" s="216">
        <v>0</v>
      </c>
      <c r="T317" s="217">
        <f>S317*H317</f>
        <v>0</v>
      </c>
      <c r="U317" s="41"/>
      <c r="V317" s="41"/>
      <c r="W317" s="41"/>
      <c r="X317" s="41"/>
      <c r="Y317" s="41"/>
      <c r="Z317" s="41"/>
      <c r="AA317" s="41"/>
      <c r="AB317" s="41"/>
      <c r="AC317" s="41"/>
      <c r="AD317" s="41"/>
      <c r="AE317" s="41"/>
      <c r="AR317" s="218" t="s">
        <v>150</v>
      </c>
      <c r="AT317" s="218" t="s">
        <v>140</v>
      </c>
      <c r="AU317" s="218" t="s">
        <v>91</v>
      </c>
      <c r="AY317" s="19" t="s">
        <v>137</v>
      </c>
      <c r="BE317" s="219">
        <f>IF(N317="základní",J317,0)</f>
        <v>0</v>
      </c>
      <c r="BF317" s="219">
        <f>IF(N317="snížená",J317,0)</f>
        <v>0</v>
      </c>
      <c r="BG317" s="219">
        <f>IF(N317="zákl. přenesená",J317,0)</f>
        <v>0</v>
      </c>
      <c r="BH317" s="219">
        <f>IF(N317="sníž. přenesená",J317,0)</f>
        <v>0</v>
      </c>
      <c r="BI317" s="219">
        <f>IF(N317="nulová",J317,0)</f>
        <v>0</v>
      </c>
      <c r="BJ317" s="19" t="s">
        <v>23</v>
      </c>
      <c r="BK317" s="219">
        <f>ROUND(I317*H317,2)</f>
        <v>0</v>
      </c>
      <c r="BL317" s="19" t="s">
        <v>150</v>
      </c>
      <c r="BM317" s="218" t="s">
        <v>577</v>
      </c>
    </row>
    <row r="318" s="14" customFormat="1">
      <c r="A318" s="14"/>
      <c r="B318" s="231"/>
      <c r="C318" s="232"/>
      <c r="D318" s="222" t="s">
        <v>147</v>
      </c>
      <c r="E318" s="233" t="s">
        <v>36</v>
      </c>
      <c r="F318" s="234" t="s">
        <v>578</v>
      </c>
      <c r="G318" s="232"/>
      <c r="H318" s="235">
        <v>2.9660000000000002</v>
      </c>
      <c r="I318" s="236"/>
      <c r="J318" s="232"/>
      <c r="K318" s="232"/>
      <c r="L318" s="237"/>
      <c r="M318" s="238"/>
      <c r="N318" s="239"/>
      <c r="O318" s="239"/>
      <c r="P318" s="239"/>
      <c r="Q318" s="239"/>
      <c r="R318" s="239"/>
      <c r="S318" s="239"/>
      <c r="T318" s="240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41" t="s">
        <v>147</v>
      </c>
      <c r="AU318" s="241" t="s">
        <v>91</v>
      </c>
      <c r="AV318" s="14" t="s">
        <v>91</v>
      </c>
      <c r="AW318" s="14" t="s">
        <v>43</v>
      </c>
      <c r="AX318" s="14" t="s">
        <v>23</v>
      </c>
      <c r="AY318" s="241" t="s">
        <v>137</v>
      </c>
    </row>
    <row r="319" s="2" customFormat="1" ht="24.15" customHeight="1">
      <c r="A319" s="41"/>
      <c r="B319" s="42"/>
      <c r="C319" s="207" t="s">
        <v>284</v>
      </c>
      <c r="D319" s="207" t="s">
        <v>140</v>
      </c>
      <c r="E319" s="208" t="s">
        <v>579</v>
      </c>
      <c r="F319" s="209" t="s">
        <v>580</v>
      </c>
      <c r="G319" s="210" t="s">
        <v>234</v>
      </c>
      <c r="H319" s="211">
        <v>0.746</v>
      </c>
      <c r="I319" s="212"/>
      <c r="J319" s="213">
        <f>ROUND(I319*H319,2)</f>
        <v>0</v>
      </c>
      <c r="K319" s="209" t="s">
        <v>226</v>
      </c>
      <c r="L319" s="47"/>
      <c r="M319" s="214" t="s">
        <v>36</v>
      </c>
      <c r="N319" s="215" t="s">
        <v>53</v>
      </c>
      <c r="O319" s="87"/>
      <c r="P319" s="216">
        <f>O319*H319</f>
        <v>0</v>
      </c>
      <c r="Q319" s="216">
        <v>2.4533999999999998</v>
      </c>
      <c r="R319" s="216">
        <f>Q319*H319</f>
        <v>1.8302363999999998</v>
      </c>
      <c r="S319" s="216">
        <v>0</v>
      </c>
      <c r="T319" s="217">
        <f>S319*H319</f>
        <v>0</v>
      </c>
      <c r="U319" s="41"/>
      <c r="V319" s="41"/>
      <c r="W319" s="41"/>
      <c r="X319" s="41"/>
      <c r="Y319" s="41"/>
      <c r="Z319" s="41"/>
      <c r="AA319" s="41"/>
      <c r="AB319" s="41"/>
      <c r="AC319" s="41"/>
      <c r="AD319" s="41"/>
      <c r="AE319" s="41"/>
      <c r="AR319" s="218" t="s">
        <v>150</v>
      </c>
      <c r="AT319" s="218" t="s">
        <v>140</v>
      </c>
      <c r="AU319" s="218" t="s">
        <v>91</v>
      </c>
      <c r="AY319" s="19" t="s">
        <v>137</v>
      </c>
      <c r="BE319" s="219">
        <f>IF(N319="základní",J319,0)</f>
        <v>0</v>
      </c>
      <c r="BF319" s="219">
        <f>IF(N319="snížená",J319,0)</f>
        <v>0</v>
      </c>
      <c r="BG319" s="219">
        <f>IF(N319="zákl. přenesená",J319,0)</f>
        <v>0</v>
      </c>
      <c r="BH319" s="219">
        <f>IF(N319="sníž. přenesená",J319,0)</f>
        <v>0</v>
      </c>
      <c r="BI319" s="219">
        <f>IF(N319="nulová",J319,0)</f>
        <v>0</v>
      </c>
      <c r="BJ319" s="19" t="s">
        <v>23</v>
      </c>
      <c r="BK319" s="219">
        <f>ROUND(I319*H319,2)</f>
        <v>0</v>
      </c>
      <c r="BL319" s="19" t="s">
        <v>150</v>
      </c>
      <c r="BM319" s="218" t="s">
        <v>581</v>
      </c>
    </row>
    <row r="320" s="2" customFormat="1">
      <c r="A320" s="41"/>
      <c r="B320" s="42"/>
      <c r="C320" s="43"/>
      <c r="D320" s="256" t="s">
        <v>228</v>
      </c>
      <c r="E320" s="43"/>
      <c r="F320" s="257" t="s">
        <v>582</v>
      </c>
      <c r="G320" s="43"/>
      <c r="H320" s="43"/>
      <c r="I320" s="258"/>
      <c r="J320" s="43"/>
      <c r="K320" s="43"/>
      <c r="L320" s="47"/>
      <c r="M320" s="259"/>
      <c r="N320" s="260"/>
      <c r="O320" s="87"/>
      <c r="P320" s="87"/>
      <c r="Q320" s="87"/>
      <c r="R320" s="87"/>
      <c r="S320" s="87"/>
      <c r="T320" s="88"/>
      <c r="U320" s="41"/>
      <c r="V320" s="41"/>
      <c r="W320" s="41"/>
      <c r="X320" s="41"/>
      <c r="Y320" s="41"/>
      <c r="Z320" s="41"/>
      <c r="AA320" s="41"/>
      <c r="AB320" s="41"/>
      <c r="AC320" s="41"/>
      <c r="AD320" s="41"/>
      <c r="AE320" s="41"/>
      <c r="AT320" s="19" t="s">
        <v>228</v>
      </c>
      <c r="AU320" s="19" t="s">
        <v>91</v>
      </c>
    </row>
    <row r="321" s="13" customFormat="1">
      <c r="A321" s="13"/>
      <c r="B321" s="220"/>
      <c r="C321" s="221"/>
      <c r="D321" s="222" t="s">
        <v>147</v>
      </c>
      <c r="E321" s="223" t="s">
        <v>36</v>
      </c>
      <c r="F321" s="224" t="s">
        <v>583</v>
      </c>
      <c r="G321" s="221"/>
      <c r="H321" s="223" t="s">
        <v>36</v>
      </c>
      <c r="I321" s="225"/>
      <c r="J321" s="221"/>
      <c r="K321" s="221"/>
      <c r="L321" s="226"/>
      <c r="M321" s="227"/>
      <c r="N321" s="228"/>
      <c r="O321" s="228"/>
      <c r="P321" s="228"/>
      <c r="Q321" s="228"/>
      <c r="R321" s="228"/>
      <c r="S321" s="228"/>
      <c r="T321" s="229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0" t="s">
        <v>147</v>
      </c>
      <c r="AU321" s="230" t="s">
        <v>91</v>
      </c>
      <c r="AV321" s="13" t="s">
        <v>23</v>
      </c>
      <c r="AW321" s="13" t="s">
        <v>43</v>
      </c>
      <c r="AX321" s="13" t="s">
        <v>82</v>
      </c>
      <c r="AY321" s="230" t="s">
        <v>137</v>
      </c>
    </row>
    <row r="322" s="14" customFormat="1">
      <c r="A322" s="14"/>
      <c r="B322" s="231"/>
      <c r="C322" s="232"/>
      <c r="D322" s="222" t="s">
        <v>147</v>
      </c>
      <c r="E322" s="233" t="s">
        <v>36</v>
      </c>
      <c r="F322" s="234" t="s">
        <v>584</v>
      </c>
      <c r="G322" s="232"/>
      <c r="H322" s="235">
        <v>0.746</v>
      </c>
      <c r="I322" s="236"/>
      <c r="J322" s="232"/>
      <c r="K322" s="232"/>
      <c r="L322" s="237"/>
      <c r="M322" s="238"/>
      <c r="N322" s="239"/>
      <c r="O322" s="239"/>
      <c r="P322" s="239"/>
      <c r="Q322" s="239"/>
      <c r="R322" s="239"/>
      <c r="S322" s="239"/>
      <c r="T322" s="240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41" t="s">
        <v>147</v>
      </c>
      <c r="AU322" s="241" t="s">
        <v>91</v>
      </c>
      <c r="AV322" s="14" t="s">
        <v>91</v>
      </c>
      <c r="AW322" s="14" t="s">
        <v>43</v>
      </c>
      <c r="AX322" s="14" t="s">
        <v>23</v>
      </c>
      <c r="AY322" s="241" t="s">
        <v>137</v>
      </c>
    </row>
    <row r="323" s="2" customFormat="1" ht="24.15" customHeight="1">
      <c r="A323" s="41"/>
      <c r="B323" s="42"/>
      <c r="C323" s="207" t="s">
        <v>585</v>
      </c>
      <c r="D323" s="207" t="s">
        <v>140</v>
      </c>
      <c r="E323" s="208" t="s">
        <v>586</v>
      </c>
      <c r="F323" s="209" t="s">
        <v>587</v>
      </c>
      <c r="G323" s="210" t="s">
        <v>225</v>
      </c>
      <c r="H323" s="211">
        <v>5.8499999999999996</v>
      </c>
      <c r="I323" s="212"/>
      <c r="J323" s="213">
        <f>ROUND(I323*H323,2)</f>
        <v>0</v>
      </c>
      <c r="K323" s="209" t="s">
        <v>226</v>
      </c>
      <c r="L323" s="47"/>
      <c r="M323" s="214" t="s">
        <v>36</v>
      </c>
      <c r="N323" s="215" t="s">
        <v>53</v>
      </c>
      <c r="O323" s="87"/>
      <c r="P323" s="216">
        <f>O323*H323</f>
        <v>0</v>
      </c>
      <c r="Q323" s="216">
        <v>0.0057600000000000004</v>
      </c>
      <c r="R323" s="216">
        <f>Q323*H323</f>
        <v>0.033695999999999997</v>
      </c>
      <c r="S323" s="216">
        <v>0</v>
      </c>
      <c r="T323" s="217">
        <f>S323*H323</f>
        <v>0</v>
      </c>
      <c r="U323" s="41"/>
      <c r="V323" s="41"/>
      <c r="W323" s="41"/>
      <c r="X323" s="41"/>
      <c r="Y323" s="41"/>
      <c r="Z323" s="41"/>
      <c r="AA323" s="41"/>
      <c r="AB323" s="41"/>
      <c r="AC323" s="41"/>
      <c r="AD323" s="41"/>
      <c r="AE323" s="41"/>
      <c r="AR323" s="218" t="s">
        <v>150</v>
      </c>
      <c r="AT323" s="218" t="s">
        <v>140</v>
      </c>
      <c r="AU323" s="218" t="s">
        <v>91</v>
      </c>
      <c r="AY323" s="19" t="s">
        <v>137</v>
      </c>
      <c r="BE323" s="219">
        <f>IF(N323="základní",J323,0)</f>
        <v>0</v>
      </c>
      <c r="BF323" s="219">
        <f>IF(N323="snížená",J323,0)</f>
        <v>0</v>
      </c>
      <c r="BG323" s="219">
        <f>IF(N323="zákl. přenesená",J323,0)</f>
        <v>0</v>
      </c>
      <c r="BH323" s="219">
        <f>IF(N323="sníž. přenesená",J323,0)</f>
        <v>0</v>
      </c>
      <c r="BI323" s="219">
        <f>IF(N323="nulová",J323,0)</f>
        <v>0</v>
      </c>
      <c r="BJ323" s="19" t="s">
        <v>23</v>
      </c>
      <c r="BK323" s="219">
        <f>ROUND(I323*H323,2)</f>
        <v>0</v>
      </c>
      <c r="BL323" s="19" t="s">
        <v>150</v>
      </c>
      <c r="BM323" s="218" t="s">
        <v>588</v>
      </c>
    </row>
    <row r="324" s="2" customFormat="1">
      <c r="A324" s="41"/>
      <c r="B324" s="42"/>
      <c r="C324" s="43"/>
      <c r="D324" s="256" t="s">
        <v>228</v>
      </c>
      <c r="E324" s="43"/>
      <c r="F324" s="257" t="s">
        <v>589</v>
      </c>
      <c r="G324" s="43"/>
      <c r="H324" s="43"/>
      <c r="I324" s="258"/>
      <c r="J324" s="43"/>
      <c r="K324" s="43"/>
      <c r="L324" s="47"/>
      <c r="M324" s="259"/>
      <c r="N324" s="260"/>
      <c r="O324" s="87"/>
      <c r="P324" s="87"/>
      <c r="Q324" s="87"/>
      <c r="R324" s="87"/>
      <c r="S324" s="87"/>
      <c r="T324" s="88"/>
      <c r="U324" s="41"/>
      <c r="V324" s="41"/>
      <c r="W324" s="41"/>
      <c r="X324" s="41"/>
      <c r="Y324" s="41"/>
      <c r="Z324" s="41"/>
      <c r="AA324" s="41"/>
      <c r="AB324" s="41"/>
      <c r="AC324" s="41"/>
      <c r="AD324" s="41"/>
      <c r="AE324" s="41"/>
      <c r="AT324" s="19" t="s">
        <v>228</v>
      </c>
      <c r="AU324" s="19" t="s">
        <v>91</v>
      </c>
    </row>
    <row r="325" s="13" customFormat="1">
      <c r="A325" s="13"/>
      <c r="B325" s="220"/>
      <c r="C325" s="221"/>
      <c r="D325" s="222" t="s">
        <v>147</v>
      </c>
      <c r="E325" s="223" t="s">
        <v>36</v>
      </c>
      <c r="F325" s="224" t="s">
        <v>583</v>
      </c>
      <c r="G325" s="221"/>
      <c r="H325" s="223" t="s">
        <v>36</v>
      </c>
      <c r="I325" s="225"/>
      <c r="J325" s="221"/>
      <c r="K325" s="221"/>
      <c r="L325" s="226"/>
      <c r="M325" s="227"/>
      <c r="N325" s="228"/>
      <c r="O325" s="228"/>
      <c r="P325" s="228"/>
      <c r="Q325" s="228"/>
      <c r="R325" s="228"/>
      <c r="S325" s="228"/>
      <c r="T325" s="229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0" t="s">
        <v>147</v>
      </c>
      <c r="AU325" s="230" t="s">
        <v>91</v>
      </c>
      <c r="AV325" s="13" t="s">
        <v>23</v>
      </c>
      <c r="AW325" s="13" t="s">
        <v>43</v>
      </c>
      <c r="AX325" s="13" t="s">
        <v>82</v>
      </c>
      <c r="AY325" s="230" t="s">
        <v>137</v>
      </c>
    </row>
    <row r="326" s="14" customFormat="1">
      <c r="A326" s="14"/>
      <c r="B326" s="231"/>
      <c r="C326" s="232"/>
      <c r="D326" s="222" t="s">
        <v>147</v>
      </c>
      <c r="E326" s="233" t="s">
        <v>36</v>
      </c>
      <c r="F326" s="234" t="s">
        <v>590</v>
      </c>
      <c r="G326" s="232"/>
      <c r="H326" s="235">
        <v>5.8499999999999996</v>
      </c>
      <c r="I326" s="236"/>
      <c r="J326" s="232"/>
      <c r="K326" s="232"/>
      <c r="L326" s="237"/>
      <c r="M326" s="238"/>
      <c r="N326" s="239"/>
      <c r="O326" s="239"/>
      <c r="P326" s="239"/>
      <c r="Q326" s="239"/>
      <c r="R326" s="239"/>
      <c r="S326" s="239"/>
      <c r="T326" s="240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41" t="s">
        <v>147</v>
      </c>
      <c r="AU326" s="241" t="s">
        <v>91</v>
      </c>
      <c r="AV326" s="14" t="s">
        <v>91</v>
      </c>
      <c r="AW326" s="14" t="s">
        <v>43</v>
      </c>
      <c r="AX326" s="14" t="s">
        <v>23</v>
      </c>
      <c r="AY326" s="241" t="s">
        <v>137</v>
      </c>
    </row>
    <row r="327" s="2" customFormat="1" ht="24.15" customHeight="1">
      <c r="A327" s="41"/>
      <c r="B327" s="42"/>
      <c r="C327" s="207" t="s">
        <v>591</v>
      </c>
      <c r="D327" s="207" t="s">
        <v>140</v>
      </c>
      <c r="E327" s="208" t="s">
        <v>592</v>
      </c>
      <c r="F327" s="209" t="s">
        <v>593</v>
      </c>
      <c r="G327" s="210" t="s">
        <v>225</v>
      </c>
      <c r="H327" s="211">
        <v>5.8499999999999996</v>
      </c>
      <c r="I327" s="212"/>
      <c r="J327" s="213">
        <f>ROUND(I327*H327,2)</f>
        <v>0</v>
      </c>
      <c r="K327" s="209" t="s">
        <v>226</v>
      </c>
      <c r="L327" s="47"/>
      <c r="M327" s="214" t="s">
        <v>36</v>
      </c>
      <c r="N327" s="215" t="s">
        <v>53</v>
      </c>
      <c r="O327" s="87"/>
      <c r="P327" s="216">
        <f>O327*H327</f>
        <v>0</v>
      </c>
      <c r="Q327" s="216">
        <v>0</v>
      </c>
      <c r="R327" s="216">
        <f>Q327*H327</f>
        <v>0</v>
      </c>
      <c r="S327" s="216">
        <v>0</v>
      </c>
      <c r="T327" s="217">
        <f>S327*H327</f>
        <v>0</v>
      </c>
      <c r="U327" s="41"/>
      <c r="V327" s="41"/>
      <c r="W327" s="41"/>
      <c r="X327" s="41"/>
      <c r="Y327" s="41"/>
      <c r="Z327" s="41"/>
      <c r="AA327" s="41"/>
      <c r="AB327" s="41"/>
      <c r="AC327" s="41"/>
      <c r="AD327" s="41"/>
      <c r="AE327" s="41"/>
      <c r="AR327" s="218" t="s">
        <v>150</v>
      </c>
      <c r="AT327" s="218" t="s">
        <v>140</v>
      </c>
      <c r="AU327" s="218" t="s">
        <v>91</v>
      </c>
      <c r="AY327" s="19" t="s">
        <v>137</v>
      </c>
      <c r="BE327" s="219">
        <f>IF(N327="základní",J327,0)</f>
        <v>0</v>
      </c>
      <c r="BF327" s="219">
        <f>IF(N327="snížená",J327,0)</f>
        <v>0</v>
      </c>
      <c r="BG327" s="219">
        <f>IF(N327="zákl. přenesená",J327,0)</f>
        <v>0</v>
      </c>
      <c r="BH327" s="219">
        <f>IF(N327="sníž. přenesená",J327,0)</f>
        <v>0</v>
      </c>
      <c r="BI327" s="219">
        <f>IF(N327="nulová",J327,0)</f>
        <v>0</v>
      </c>
      <c r="BJ327" s="19" t="s">
        <v>23</v>
      </c>
      <c r="BK327" s="219">
        <f>ROUND(I327*H327,2)</f>
        <v>0</v>
      </c>
      <c r="BL327" s="19" t="s">
        <v>150</v>
      </c>
      <c r="BM327" s="218" t="s">
        <v>594</v>
      </c>
    </row>
    <row r="328" s="2" customFormat="1">
      <c r="A328" s="41"/>
      <c r="B328" s="42"/>
      <c r="C328" s="43"/>
      <c r="D328" s="256" t="s">
        <v>228</v>
      </c>
      <c r="E328" s="43"/>
      <c r="F328" s="257" t="s">
        <v>595</v>
      </c>
      <c r="G328" s="43"/>
      <c r="H328" s="43"/>
      <c r="I328" s="258"/>
      <c r="J328" s="43"/>
      <c r="K328" s="43"/>
      <c r="L328" s="47"/>
      <c r="M328" s="259"/>
      <c r="N328" s="260"/>
      <c r="O328" s="87"/>
      <c r="P328" s="87"/>
      <c r="Q328" s="87"/>
      <c r="R328" s="87"/>
      <c r="S328" s="87"/>
      <c r="T328" s="88"/>
      <c r="U328" s="41"/>
      <c r="V328" s="41"/>
      <c r="W328" s="41"/>
      <c r="X328" s="41"/>
      <c r="Y328" s="41"/>
      <c r="Z328" s="41"/>
      <c r="AA328" s="41"/>
      <c r="AB328" s="41"/>
      <c r="AC328" s="41"/>
      <c r="AD328" s="41"/>
      <c r="AE328" s="41"/>
      <c r="AT328" s="19" t="s">
        <v>228</v>
      </c>
      <c r="AU328" s="19" t="s">
        <v>91</v>
      </c>
    </row>
    <row r="329" s="13" customFormat="1">
      <c r="A329" s="13"/>
      <c r="B329" s="220"/>
      <c r="C329" s="221"/>
      <c r="D329" s="222" t="s">
        <v>147</v>
      </c>
      <c r="E329" s="223" t="s">
        <v>36</v>
      </c>
      <c r="F329" s="224" t="s">
        <v>583</v>
      </c>
      <c r="G329" s="221"/>
      <c r="H329" s="223" t="s">
        <v>36</v>
      </c>
      <c r="I329" s="225"/>
      <c r="J329" s="221"/>
      <c r="K329" s="221"/>
      <c r="L329" s="226"/>
      <c r="M329" s="227"/>
      <c r="N329" s="228"/>
      <c r="O329" s="228"/>
      <c r="P329" s="228"/>
      <c r="Q329" s="228"/>
      <c r="R329" s="228"/>
      <c r="S329" s="228"/>
      <c r="T329" s="229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0" t="s">
        <v>147</v>
      </c>
      <c r="AU329" s="230" t="s">
        <v>91</v>
      </c>
      <c r="AV329" s="13" t="s">
        <v>23</v>
      </c>
      <c r="AW329" s="13" t="s">
        <v>43</v>
      </c>
      <c r="AX329" s="13" t="s">
        <v>82</v>
      </c>
      <c r="AY329" s="230" t="s">
        <v>137</v>
      </c>
    </row>
    <row r="330" s="14" customFormat="1">
      <c r="A330" s="14"/>
      <c r="B330" s="231"/>
      <c r="C330" s="232"/>
      <c r="D330" s="222" t="s">
        <v>147</v>
      </c>
      <c r="E330" s="233" t="s">
        <v>36</v>
      </c>
      <c r="F330" s="234" t="s">
        <v>596</v>
      </c>
      <c r="G330" s="232"/>
      <c r="H330" s="235">
        <v>5.8499999999999996</v>
      </c>
      <c r="I330" s="236"/>
      <c r="J330" s="232"/>
      <c r="K330" s="232"/>
      <c r="L330" s="237"/>
      <c r="M330" s="238"/>
      <c r="N330" s="239"/>
      <c r="O330" s="239"/>
      <c r="P330" s="239"/>
      <c r="Q330" s="239"/>
      <c r="R330" s="239"/>
      <c r="S330" s="239"/>
      <c r="T330" s="240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41" t="s">
        <v>147</v>
      </c>
      <c r="AU330" s="241" t="s">
        <v>91</v>
      </c>
      <c r="AV330" s="14" t="s">
        <v>91</v>
      </c>
      <c r="AW330" s="14" t="s">
        <v>43</v>
      </c>
      <c r="AX330" s="14" t="s">
        <v>23</v>
      </c>
      <c r="AY330" s="241" t="s">
        <v>137</v>
      </c>
    </row>
    <row r="331" s="2" customFormat="1" ht="24.15" customHeight="1">
      <c r="A331" s="41"/>
      <c r="B331" s="42"/>
      <c r="C331" s="207" t="s">
        <v>597</v>
      </c>
      <c r="D331" s="207" t="s">
        <v>140</v>
      </c>
      <c r="E331" s="208" t="s">
        <v>598</v>
      </c>
      <c r="F331" s="209" t="s">
        <v>599</v>
      </c>
      <c r="G331" s="210" t="s">
        <v>266</v>
      </c>
      <c r="H331" s="211">
        <v>0.062</v>
      </c>
      <c r="I331" s="212"/>
      <c r="J331" s="213">
        <f>ROUND(I331*H331,2)</f>
        <v>0</v>
      </c>
      <c r="K331" s="209" t="s">
        <v>226</v>
      </c>
      <c r="L331" s="47"/>
      <c r="M331" s="214" t="s">
        <v>36</v>
      </c>
      <c r="N331" s="215" t="s">
        <v>53</v>
      </c>
      <c r="O331" s="87"/>
      <c r="P331" s="216">
        <f>O331*H331</f>
        <v>0</v>
      </c>
      <c r="Q331" s="216">
        <v>1.05291</v>
      </c>
      <c r="R331" s="216">
        <f>Q331*H331</f>
        <v>0.065280420000000006</v>
      </c>
      <c r="S331" s="216">
        <v>0</v>
      </c>
      <c r="T331" s="217">
        <f>S331*H331</f>
        <v>0</v>
      </c>
      <c r="U331" s="41"/>
      <c r="V331" s="41"/>
      <c r="W331" s="41"/>
      <c r="X331" s="41"/>
      <c r="Y331" s="41"/>
      <c r="Z331" s="41"/>
      <c r="AA331" s="41"/>
      <c r="AB331" s="41"/>
      <c r="AC331" s="41"/>
      <c r="AD331" s="41"/>
      <c r="AE331" s="41"/>
      <c r="AR331" s="218" t="s">
        <v>150</v>
      </c>
      <c r="AT331" s="218" t="s">
        <v>140</v>
      </c>
      <c r="AU331" s="218" t="s">
        <v>91</v>
      </c>
      <c r="AY331" s="19" t="s">
        <v>137</v>
      </c>
      <c r="BE331" s="219">
        <f>IF(N331="základní",J331,0)</f>
        <v>0</v>
      </c>
      <c r="BF331" s="219">
        <f>IF(N331="snížená",J331,0)</f>
        <v>0</v>
      </c>
      <c r="BG331" s="219">
        <f>IF(N331="zákl. přenesená",J331,0)</f>
        <v>0</v>
      </c>
      <c r="BH331" s="219">
        <f>IF(N331="sníž. přenesená",J331,0)</f>
        <v>0</v>
      </c>
      <c r="BI331" s="219">
        <f>IF(N331="nulová",J331,0)</f>
        <v>0</v>
      </c>
      <c r="BJ331" s="19" t="s">
        <v>23</v>
      </c>
      <c r="BK331" s="219">
        <f>ROUND(I331*H331,2)</f>
        <v>0</v>
      </c>
      <c r="BL331" s="19" t="s">
        <v>150</v>
      </c>
      <c r="BM331" s="218" t="s">
        <v>600</v>
      </c>
    </row>
    <row r="332" s="2" customFormat="1">
      <c r="A332" s="41"/>
      <c r="B332" s="42"/>
      <c r="C332" s="43"/>
      <c r="D332" s="256" t="s">
        <v>228</v>
      </c>
      <c r="E332" s="43"/>
      <c r="F332" s="257" t="s">
        <v>601</v>
      </c>
      <c r="G332" s="43"/>
      <c r="H332" s="43"/>
      <c r="I332" s="258"/>
      <c r="J332" s="43"/>
      <c r="K332" s="43"/>
      <c r="L332" s="47"/>
      <c r="M332" s="259"/>
      <c r="N332" s="260"/>
      <c r="O332" s="87"/>
      <c r="P332" s="87"/>
      <c r="Q332" s="87"/>
      <c r="R332" s="87"/>
      <c r="S332" s="87"/>
      <c r="T332" s="88"/>
      <c r="U332" s="41"/>
      <c r="V332" s="41"/>
      <c r="W332" s="41"/>
      <c r="X332" s="41"/>
      <c r="Y332" s="41"/>
      <c r="Z332" s="41"/>
      <c r="AA332" s="41"/>
      <c r="AB332" s="41"/>
      <c r="AC332" s="41"/>
      <c r="AD332" s="41"/>
      <c r="AE332" s="41"/>
      <c r="AT332" s="19" t="s">
        <v>228</v>
      </c>
      <c r="AU332" s="19" t="s">
        <v>91</v>
      </c>
    </row>
    <row r="333" s="14" customFormat="1">
      <c r="A333" s="14"/>
      <c r="B333" s="231"/>
      <c r="C333" s="232"/>
      <c r="D333" s="222" t="s">
        <v>147</v>
      </c>
      <c r="E333" s="233" t="s">
        <v>36</v>
      </c>
      <c r="F333" s="234" t="s">
        <v>602</v>
      </c>
      <c r="G333" s="232"/>
      <c r="H333" s="235">
        <v>0.062</v>
      </c>
      <c r="I333" s="236"/>
      <c r="J333" s="232"/>
      <c r="K333" s="232"/>
      <c r="L333" s="237"/>
      <c r="M333" s="238"/>
      <c r="N333" s="239"/>
      <c r="O333" s="239"/>
      <c r="P333" s="239"/>
      <c r="Q333" s="239"/>
      <c r="R333" s="239"/>
      <c r="S333" s="239"/>
      <c r="T333" s="240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41" t="s">
        <v>147</v>
      </c>
      <c r="AU333" s="241" t="s">
        <v>91</v>
      </c>
      <c r="AV333" s="14" t="s">
        <v>91</v>
      </c>
      <c r="AW333" s="14" t="s">
        <v>43</v>
      </c>
      <c r="AX333" s="14" t="s">
        <v>23</v>
      </c>
      <c r="AY333" s="241" t="s">
        <v>137</v>
      </c>
    </row>
    <row r="334" s="2" customFormat="1" ht="37.8" customHeight="1">
      <c r="A334" s="41"/>
      <c r="B334" s="42"/>
      <c r="C334" s="207" t="s">
        <v>603</v>
      </c>
      <c r="D334" s="207" t="s">
        <v>140</v>
      </c>
      <c r="E334" s="208" t="s">
        <v>604</v>
      </c>
      <c r="F334" s="209" t="s">
        <v>605</v>
      </c>
      <c r="G334" s="210" t="s">
        <v>234</v>
      </c>
      <c r="H334" s="211">
        <v>8</v>
      </c>
      <c r="I334" s="212"/>
      <c r="J334" s="213">
        <f>ROUND(I334*H334,2)</f>
        <v>0</v>
      </c>
      <c r="K334" s="209" t="s">
        <v>226</v>
      </c>
      <c r="L334" s="47"/>
      <c r="M334" s="214" t="s">
        <v>36</v>
      </c>
      <c r="N334" s="215" t="s">
        <v>53</v>
      </c>
      <c r="O334" s="87"/>
      <c r="P334" s="216">
        <f>O334*H334</f>
        <v>0</v>
      </c>
      <c r="Q334" s="216">
        <v>2.4533700000000001</v>
      </c>
      <c r="R334" s="216">
        <f>Q334*H334</f>
        <v>19.62696</v>
      </c>
      <c r="S334" s="216">
        <v>0</v>
      </c>
      <c r="T334" s="217">
        <f>S334*H334</f>
        <v>0</v>
      </c>
      <c r="U334" s="41"/>
      <c r="V334" s="41"/>
      <c r="W334" s="41"/>
      <c r="X334" s="41"/>
      <c r="Y334" s="41"/>
      <c r="Z334" s="41"/>
      <c r="AA334" s="41"/>
      <c r="AB334" s="41"/>
      <c r="AC334" s="41"/>
      <c r="AD334" s="41"/>
      <c r="AE334" s="41"/>
      <c r="AR334" s="218" t="s">
        <v>150</v>
      </c>
      <c r="AT334" s="218" t="s">
        <v>140</v>
      </c>
      <c r="AU334" s="218" t="s">
        <v>91</v>
      </c>
      <c r="AY334" s="19" t="s">
        <v>137</v>
      </c>
      <c r="BE334" s="219">
        <f>IF(N334="základní",J334,0)</f>
        <v>0</v>
      </c>
      <c r="BF334" s="219">
        <f>IF(N334="snížená",J334,0)</f>
        <v>0</v>
      </c>
      <c r="BG334" s="219">
        <f>IF(N334="zákl. přenesená",J334,0)</f>
        <v>0</v>
      </c>
      <c r="BH334" s="219">
        <f>IF(N334="sníž. přenesená",J334,0)</f>
        <v>0</v>
      </c>
      <c r="BI334" s="219">
        <f>IF(N334="nulová",J334,0)</f>
        <v>0</v>
      </c>
      <c r="BJ334" s="19" t="s">
        <v>23</v>
      </c>
      <c r="BK334" s="219">
        <f>ROUND(I334*H334,2)</f>
        <v>0</v>
      </c>
      <c r="BL334" s="19" t="s">
        <v>150</v>
      </c>
      <c r="BM334" s="218" t="s">
        <v>606</v>
      </c>
    </row>
    <row r="335" s="2" customFormat="1">
      <c r="A335" s="41"/>
      <c r="B335" s="42"/>
      <c r="C335" s="43"/>
      <c r="D335" s="256" t="s">
        <v>228</v>
      </c>
      <c r="E335" s="43"/>
      <c r="F335" s="257" t="s">
        <v>607</v>
      </c>
      <c r="G335" s="43"/>
      <c r="H335" s="43"/>
      <c r="I335" s="258"/>
      <c r="J335" s="43"/>
      <c r="K335" s="43"/>
      <c r="L335" s="47"/>
      <c r="M335" s="259"/>
      <c r="N335" s="260"/>
      <c r="O335" s="87"/>
      <c r="P335" s="87"/>
      <c r="Q335" s="87"/>
      <c r="R335" s="87"/>
      <c r="S335" s="87"/>
      <c r="T335" s="88"/>
      <c r="U335" s="41"/>
      <c r="V335" s="41"/>
      <c r="W335" s="41"/>
      <c r="X335" s="41"/>
      <c r="Y335" s="41"/>
      <c r="Z335" s="41"/>
      <c r="AA335" s="41"/>
      <c r="AB335" s="41"/>
      <c r="AC335" s="41"/>
      <c r="AD335" s="41"/>
      <c r="AE335" s="41"/>
      <c r="AT335" s="19" t="s">
        <v>228</v>
      </c>
      <c r="AU335" s="19" t="s">
        <v>91</v>
      </c>
    </row>
    <row r="336" s="14" customFormat="1">
      <c r="A336" s="14"/>
      <c r="B336" s="231"/>
      <c r="C336" s="232"/>
      <c r="D336" s="222" t="s">
        <v>147</v>
      </c>
      <c r="E336" s="233" t="s">
        <v>36</v>
      </c>
      <c r="F336" s="234" t="s">
        <v>608</v>
      </c>
      <c r="G336" s="232"/>
      <c r="H336" s="235">
        <v>8</v>
      </c>
      <c r="I336" s="236"/>
      <c r="J336" s="232"/>
      <c r="K336" s="232"/>
      <c r="L336" s="237"/>
      <c r="M336" s="238"/>
      <c r="N336" s="239"/>
      <c r="O336" s="239"/>
      <c r="P336" s="239"/>
      <c r="Q336" s="239"/>
      <c r="R336" s="239"/>
      <c r="S336" s="239"/>
      <c r="T336" s="240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41" t="s">
        <v>147</v>
      </c>
      <c r="AU336" s="241" t="s">
        <v>91</v>
      </c>
      <c r="AV336" s="14" t="s">
        <v>91</v>
      </c>
      <c r="AW336" s="14" t="s">
        <v>43</v>
      </c>
      <c r="AX336" s="14" t="s">
        <v>23</v>
      </c>
      <c r="AY336" s="241" t="s">
        <v>137</v>
      </c>
    </row>
    <row r="337" s="2" customFormat="1" ht="37.8" customHeight="1">
      <c r="A337" s="41"/>
      <c r="B337" s="42"/>
      <c r="C337" s="207" t="s">
        <v>609</v>
      </c>
      <c r="D337" s="207" t="s">
        <v>140</v>
      </c>
      <c r="E337" s="208" t="s">
        <v>610</v>
      </c>
      <c r="F337" s="209" t="s">
        <v>611</v>
      </c>
      <c r="G337" s="210" t="s">
        <v>266</v>
      </c>
      <c r="H337" s="211">
        <v>0.64000000000000001</v>
      </c>
      <c r="I337" s="212"/>
      <c r="J337" s="213">
        <f>ROUND(I337*H337,2)</f>
        <v>0</v>
      </c>
      <c r="K337" s="209" t="s">
        <v>226</v>
      </c>
      <c r="L337" s="47"/>
      <c r="M337" s="214" t="s">
        <v>36</v>
      </c>
      <c r="N337" s="215" t="s">
        <v>53</v>
      </c>
      <c r="O337" s="87"/>
      <c r="P337" s="216">
        <f>O337*H337</f>
        <v>0</v>
      </c>
      <c r="Q337" s="216">
        <v>1.0492699999999999</v>
      </c>
      <c r="R337" s="216">
        <f>Q337*H337</f>
        <v>0.67153279999999993</v>
      </c>
      <c r="S337" s="216">
        <v>0</v>
      </c>
      <c r="T337" s="217">
        <f>S337*H337</f>
        <v>0</v>
      </c>
      <c r="U337" s="41"/>
      <c r="V337" s="41"/>
      <c r="W337" s="41"/>
      <c r="X337" s="41"/>
      <c r="Y337" s="41"/>
      <c r="Z337" s="41"/>
      <c r="AA337" s="41"/>
      <c r="AB337" s="41"/>
      <c r="AC337" s="41"/>
      <c r="AD337" s="41"/>
      <c r="AE337" s="41"/>
      <c r="AR337" s="218" t="s">
        <v>150</v>
      </c>
      <c r="AT337" s="218" t="s">
        <v>140</v>
      </c>
      <c r="AU337" s="218" t="s">
        <v>91</v>
      </c>
      <c r="AY337" s="19" t="s">
        <v>137</v>
      </c>
      <c r="BE337" s="219">
        <f>IF(N337="základní",J337,0)</f>
        <v>0</v>
      </c>
      <c r="BF337" s="219">
        <f>IF(N337="snížená",J337,0)</f>
        <v>0</v>
      </c>
      <c r="BG337" s="219">
        <f>IF(N337="zákl. přenesená",J337,0)</f>
        <v>0</v>
      </c>
      <c r="BH337" s="219">
        <f>IF(N337="sníž. přenesená",J337,0)</f>
        <v>0</v>
      </c>
      <c r="BI337" s="219">
        <f>IF(N337="nulová",J337,0)</f>
        <v>0</v>
      </c>
      <c r="BJ337" s="19" t="s">
        <v>23</v>
      </c>
      <c r="BK337" s="219">
        <f>ROUND(I337*H337,2)</f>
        <v>0</v>
      </c>
      <c r="BL337" s="19" t="s">
        <v>150</v>
      </c>
      <c r="BM337" s="218" t="s">
        <v>612</v>
      </c>
    </row>
    <row r="338" s="2" customFormat="1">
      <c r="A338" s="41"/>
      <c r="B338" s="42"/>
      <c r="C338" s="43"/>
      <c r="D338" s="256" t="s">
        <v>228</v>
      </c>
      <c r="E338" s="43"/>
      <c r="F338" s="257" t="s">
        <v>613</v>
      </c>
      <c r="G338" s="43"/>
      <c r="H338" s="43"/>
      <c r="I338" s="258"/>
      <c r="J338" s="43"/>
      <c r="K338" s="43"/>
      <c r="L338" s="47"/>
      <c r="M338" s="259"/>
      <c r="N338" s="260"/>
      <c r="O338" s="87"/>
      <c r="P338" s="87"/>
      <c r="Q338" s="87"/>
      <c r="R338" s="87"/>
      <c r="S338" s="87"/>
      <c r="T338" s="88"/>
      <c r="U338" s="41"/>
      <c r="V338" s="41"/>
      <c r="W338" s="41"/>
      <c r="X338" s="41"/>
      <c r="Y338" s="41"/>
      <c r="Z338" s="41"/>
      <c r="AA338" s="41"/>
      <c r="AB338" s="41"/>
      <c r="AC338" s="41"/>
      <c r="AD338" s="41"/>
      <c r="AE338" s="41"/>
      <c r="AT338" s="19" t="s">
        <v>228</v>
      </c>
      <c r="AU338" s="19" t="s">
        <v>91</v>
      </c>
    </row>
    <row r="339" s="14" customFormat="1">
      <c r="A339" s="14"/>
      <c r="B339" s="231"/>
      <c r="C339" s="232"/>
      <c r="D339" s="222" t="s">
        <v>147</v>
      </c>
      <c r="E339" s="233" t="s">
        <v>36</v>
      </c>
      <c r="F339" s="234" t="s">
        <v>614</v>
      </c>
      <c r="G339" s="232"/>
      <c r="H339" s="235">
        <v>0.64000000000000001</v>
      </c>
      <c r="I339" s="236"/>
      <c r="J339" s="232"/>
      <c r="K339" s="232"/>
      <c r="L339" s="237"/>
      <c r="M339" s="238"/>
      <c r="N339" s="239"/>
      <c r="O339" s="239"/>
      <c r="P339" s="239"/>
      <c r="Q339" s="239"/>
      <c r="R339" s="239"/>
      <c r="S339" s="239"/>
      <c r="T339" s="240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41" t="s">
        <v>147</v>
      </c>
      <c r="AU339" s="241" t="s">
        <v>91</v>
      </c>
      <c r="AV339" s="14" t="s">
        <v>91</v>
      </c>
      <c r="AW339" s="14" t="s">
        <v>43</v>
      </c>
      <c r="AX339" s="14" t="s">
        <v>82</v>
      </c>
      <c r="AY339" s="241" t="s">
        <v>137</v>
      </c>
    </row>
    <row r="340" s="15" customFormat="1">
      <c r="A340" s="15"/>
      <c r="B340" s="242"/>
      <c r="C340" s="243"/>
      <c r="D340" s="222" t="s">
        <v>147</v>
      </c>
      <c r="E340" s="244" t="s">
        <v>36</v>
      </c>
      <c r="F340" s="245" t="s">
        <v>149</v>
      </c>
      <c r="G340" s="243"/>
      <c r="H340" s="246">
        <v>0.64000000000000001</v>
      </c>
      <c r="I340" s="247"/>
      <c r="J340" s="243"/>
      <c r="K340" s="243"/>
      <c r="L340" s="248"/>
      <c r="M340" s="249"/>
      <c r="N340" s="250"/>
      <c r="O340" s="250"/>
      <c r="P340" s="250"/>
      <c r="Q340" s="250"/>
      <c r="R340" s="250"/>
      <c r="S340" s="250"/>
      <c r="T340" s="251"/>
      <c r="U340" s="15"/>
      <c r="V340" s="15"/>
      <c r="W340" s="15"/>
      <c r="X340" s="15"/>
      <c r="Y340" s="15"/>
      <c r="Z340" s="15"/>
      <c r="AA340" s="15"/>
      <c r="AB340" s="15"/>
      <c r="AC340" s="15"/>
      <c r="AD340" s="15"/>
      <c r="AE340" s="15"/>
      <c r="AT340" s="252" t="s">
        <v>147</v>
      </c>
      <c r="AU340" s="252" t="s">
        <v>91</v>
      </c>
      <c r="AV340" s="15" t="s">
        <v>150</v>
      </c>
      <c r="AW340" s="15" t="s">
        <v>4</v>
      </c>
      <c r="AX340" s="15" t="s">
        <v>23</v>
      </c>
      <c r="AY340" s="252" t="s">
        <v>137</v>
      </c>
    </row>
    <row r="341" s="2" customFormat="1" ht="37.8" customHeight="1">
      <c r="A341" s="41"/>
      <c r="B341" s="42"/>
      <c r="C341" s="207" t="s">
        <v>615</v>
      </c>
      <c r="D341" s="207" t="s">
        <v>140</v>
      </c>
      <c r="E341" s="208" t="s">
        <v>616</v>
      </c>
      <c r="F341" s="209" t="s">
        <v>617</v>
      </c>
      <c r="G341" s="210" t="s">
        <v>225</v>
      </c>
      <c r="H341" s="211">
        <v>32</v>
      </c>
      <c r="I341" s="212"/>
      <c r="J341" s="213">
        <f>ROUND(I341*H341,2)</f>
        <v>0</v>
      </c>
      <c r="K341" s="209" t="s">
        <v>226</v>
      </c>
      <c r="L341" s="47"/>
      <c r="M341" s="214" t="s">
        <v>36</v>
      </c>
      <c r="N341" s="215" t="s">
        <v>53</v>
      </c>
      <c r="O341" s="87"/>
      <c r="P341" s="216">
        <f>O341*H341</f>
        <v>0</v>
      </c>
      <c r="Q341" s="216">
        <v>0.01282</v>
      </c>
      <c r="R341" s="216">
        <f>Q341*H341</f>
        <v>0.41023999999999999</v>
      </c>
      <c r="S341" s="216">
        <v>0</v>
      </c>
      <c r="T341" s="217">
        <f>S341*H341</f>
        <v>0</v>
      </c>
      <c r="U341" s="41"/>
      <c r="V341" s="41"/>
      <c r="W341" s="41"/>
      <c r="X341" s="41"/>
      <c r="Y341" s="41"/>
      <c r="Z341" s="41"/>
      <c r="AA341" s="41"/>
      <c r="AB341" s="41"/>
      <c r="AC341" s="41"/>
      <c r="AD341" s="41"/>
      <c r="AE341" s="41"/>
      <c r="AR341" s="218" t="s">
        <v>150</v>
      </c>
      <c r="AT341" s="218" t="s">
        <v>140</v>
      </c>
      <c r="AU341" s="218" t="s">
        <v>91</v>
      </c>
      <c r="AY341" s="19" t="s">
        <v>137</v>
      </c>
      <c r="BE341" s="219">
        <f>IF(N341="základní",J341,0)</f>
        <v>0</v>
      </c>
      <c r="BF341" s="219">
        <f>IF(N341="snížená",J341,0)</f>
        <v>0</v>
      </c>
      <c r="BG341" s="219">
        <f>IF(N341="zákl. přenesená",J341,0)</f>
        <v>0</v>
      </c>
      <c r="BH341" s="219">
        <f>IF(N341="sníž. přenesená",J341,0)</f>
        <v>0</v>
      </c>
      <c r="BI341" s="219">
        <f>IF(N341="nulová",J341,0)</f>
        <v>0</v>
      </c>
      <c r="BJ341" s="19" t="s">
        <v>23</v>
      </c>
      <c r="BK341" s="219">
        <f>ROUND(I341*H341,2)</f>
        <v>0</v>
      </c>
      <c r="BL341" s="19" t="s">
        <v>150</v>
      </c>
      <c r="BM341" s="218" t="s">
        <v>618</v>
      </c>
    </row>
    <row r="342" s="2" customFormat="1">
      <c r="A342" s="41"/>
      <c r="B342" s="42"/>
      <c r="C342" s="43"/>
      <c r="D342" s="256" t="s">
        <v>228</v>
      </c>
      <c r="E342" s="43"/>
      <c r="F342" s="257" t="s">
        <v>619</v>
      </c>
      <c r="G342" s="43"/>
      <c r="H342" s="43"/>
      <c r="I342" s="258"/>
      <c r="J342" s="43"/>
      <c r="K342" s="43"/>
      <c r="L342" s="47"/>
      <c r="M342" s="259"/>
      <c r="N342" s="260"/>
      <c r="O342" s="87"/>
      <c r="P342" s="87"/>
      <c r="Q342" s="87"/>
      <c r="R342" s="87"/>
      <c r="S342" s="87"/>
      <c r="T342" s="88"/>
      <c r="U342" s="41"/>
      <c r="V342" s="41"/>
      <c r="W342" s="41"/>
      <c r="X342" s="41"/>
      <c r="Y342" s="41"/>
      <c r="Z342" s="41"/>
      <c r="AA342" s="41"/>
      <c r="AB342" s="41"/>
      <c r="AC342" s="41"/>
      <c r="AD342" s="41"/>
      <c r="AE342" s="41"/>
      <c r="AT342" s="19" t="s">
        <v>228</v>
      </c>
      <c r="AU342" s="19" t="s">
        <v>91</v>
      </c>
    </row>
    <row r="343" s="14" customFormat="1">
      <c r="A343" s="14"/>
      <c r="B343" s="231"/>
      <c r="C343" s="232"/>
      <c r="D343" s="222" t="s">
        <v>147</v>
      </c>
      <c r="E343" s="233" t="s">
        <v>36</v>
      </c>
      <c r="F343" s="234" t="s">
        <v>620</v>
      </c>
      <c r="G343" s="232"/>
      <c r="H343" s="235">
        <v>32</v>
      </c>
      <c r="I343" s="236"/>
      <c r="J343" s="232"/>
      <c r="K343" s="232"/>
      <c r="L343" s="237"/>
      <c r="M343" s="238"/>
      <c r="N343" s="239"/>
      <c r="O343" s="239"/>
      <c r="P343" s="239"/>
      <c r="Q343" s="239"/>
      <c r="R343" s="239"/>
      <c r="S343" s="239"/>
      <c r="T343" s="240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41" t="s">
        <v>147</v>
      </c>
      <c r="AU343" s="241" t="s">
        <v>91</v>
      </c>
      <c r="AV343" s="14" t="s">
        <v>91</v>
      </c>
      <c r="AW343" s="14" t="s">
        <v>43</v>
      </c>
      <c r="AX343" s="14" t="s">
        <v>23</v>
      </c>
      <c r="AY343" s="241" t="s">
        <v>137</v>
      </c>
    </row>
    <row r="344" s="2" customFormat="1" ht="37.8" customHeight="1">
      <c r="A344" s="41"/>
      <c r="B344" s="42"/>
      <c r="C344" s="207" t="s">
        <v>621</v>
      </c>
      <c r="D344" s="207" t="s">
        <v>140</v>
      </c>
      <c r="E344" s="208" t="s">
        <v>622</v>
      </c>
      <c r="F344" s="209" t="s">
        <v>623</v>
      </c>
      <c r="G344" s="210" t="s">
        <v>225</v>
      </c>
      <c r="H344" s="211">
        <v>32</v>
      </c>
      <c r="I344" s="212"/>
      <c r="J344" s="213">
        <f>ROUND(I344*H344,2)</f>
        <v>0</v>
      </c>
      <c r="K344" s="209" t="s">
        <v>226</v>
      </c>
      <c r="L344" s="47"/>
      <c r="M344" s="214" t="s">
        <v>36</v>
      </c>
      <c r="N344" s="215" t="s">
        <v>53</v>
      </c>
      <c r="O344" s="87"/>
      <c r="P344" s="216">
        <f>O344*H344</f>
        <v>0</v>
      </c>
      <c r="Q344" s="216">
        <v>0</v>
      </c>
      <c r="R344" s="216">
        <f>Q344*H344</f>
        <v>0</v>
      </c>
      <c r="S344" s="216">
        <v>0</v>
      </c>
      <c r="T344" s="217">
        <f>S344*H344</f>
        <v>0</v>
      </c>
      <c r="U344" s="41"/>
      <c r="V344" s="41"/>
      <c r="W344" s="41"/>
      <c r="X344" s="41"/>
      <c r="Y344" s="41"/>
      <c r="Z344" s="41"/>
      <c r="AA344" s="41"/>
      <c r="AB344" s="41"/>
      <c r="AC344" s="41"/>
      <c r="AD344" s="41"/>
      <c r="AE344" s="41"/>
      <c r="AR344" s="218" t="s">
        <v>150</v>
      </c>
      <c r="AT344" s="218" t="s">
        <v>140</v>
      </c>
      <c r="AU344" s="218" t="s">
        <v>91</v>
      </c>
      <c r="AY344" s="19" t="s">
        <v>137</v>
      </c>
      <c r="BE344" s="219">
        <f>IF(N344="základní",J344,0)</f>
        <v>0</v>
      </c>
      <c r="BF344" s="219">
        <f>IF(N344="snížená",J344,0)</f>
        <v>0</v>
      </c>
      <c r="BG344" s="219">
        <f>IF(N344="zákl. přenesená",J344,0)</f>
        <v>0</v>
      </c>
      <c r="BH344" s="219">
        <f>IF(N344="sníž. přenesená",J344,0)</f>
        <v>0</v>
      </c>
      <c r="BI344" s="219">
        <f>IF(N344="nulová",J344,0)</f>
        <v>0</v>
      </c>
      <c r="BJ344" s="19" t="s">
        <v>23</v>
      </c>
      <c r="BK344" s="219">
        <f>ROUND(I344*H344,2)</f>
        <v>0</v>
      </c>
      <c r="BL344" s="19" t="s">
        <v>150</v>
      </c>
      <c r="BM344" s="218" t="s">
        <v>624</v>
      </c>
    </row>
    <row r="345" s="2" customFormat="1">
      <c r="A345" s="41"/>
      <c r="B345" s="42"/>
      <c r="C345" s="43"/>
      <c r="D345" s="256" t="s">
        <v>228</v>
      </c>
      <c r="E345" s="43"/>
      <c r="F345" s="257" t="s">
        <v>625</v>
      </c>
      <c r="G345" s="43"/>
      <c r="H345" s="43"/>
      <c r="I345" s="258"/>
      <c r="J345" s="43"/>
      <c r="K345" s="43"/>
      <c r="L345" s="47"/>
      <c r="M345" s="259"/>
      <c r="N345" s="260"/>
      <c r="O345" s="87"/>
      <c r="P345" s="87"/>
      <c r="Q345" s="87"/>
      <c r="R345" s="87"/>
      <c r="S345" s="87"/>
      <c r="T345" s="88"/>
      <c r="U345" s="41"/>
      <c r="V345" s="41"/>
      <c r="W345" s="41"/>
      <c r="X345" s="41"/>
      <c r="Y345" s="41"/>
      <c r="Z345" s="41"/>
      <c r="AA345" s="41"/>
      <c r="AB345" s="41"/>
      <c r="AC345" s="41"/>
      <c r="AD345" s="41"/>
      <c r="AE345" s="41"/>
      <c r="AT345" s="19" t="s">
        <v>228</v>
      </c>
      <c r="AU345" s="19" t="s">
        <v>91</v>
      </c>
    </row>
    <row r="346" s="14" customFormat="1">
      <c r="A346" s="14"/>
      <c r="B346" s="231"/>
      <c r="C346" s="232"/>
      <c r="D346" s="222" t="s">
        <v>147</v>
      </c>
      <c r="E346" s="233" t="s">
        <v>36</v>
      </c>
      <c r="F346" s="234" t="s">
        <v>418</v>
      </c>
      <c r="G346" s="232"/>
      <c r="H346" s="235">
        <v>32</v>
      </c>
      <c r="I346" s="236"/>
      <c r="J346" s="232"/>
      <c r="K346" s="232"/>
      <c r="L346" s="237"/>
      <c r="M346" s="238"/>
      <c r="N346" s="239"/>
      <c r="O346" s="239"/>
      <c r="P346" s="239"/>
      <c r="Q346" s="239"/>
      <c r="R346" s="239"/>
      <c r="S346" s="239"/>
      <c r="T346" s="240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41" t="s">
        <v>147</v>
      </c>
      <c r="AU346" s="241" t="s">
        <v>91</v>
      </c>
      <c r="AV346" s="14" t="s">
        <v>91</v>
      </c>
      <c r="AW346" s="14" t="s">
        <v>43</v>
      </c>
      <c r="AX346" s="14" t="s">
        <v>23</v>
      </c>
      <c r="AY346" s="241" t="s">
        <v>137</v>
      </c>
    </row>
    <row r="347" s="2" customFormat="1" ht="24.15" customHeight="1">
      <c r="A347" s="41"/>
      <c r="B347" s="42"/>
      <c r="C347" s="207" t="s">
        <v>626</v>
      </c>
      <c r="D347" s="207" t="s">
        <v>140</v>
      </c>
      <c r="E347" s="208" t="s">
        <v>627</v>
      </c>
      <c r="F347" s="209" t="s">
        <v>628</v>
      </c>
      <c r="G347" s="210" t="s">
        <v>225</v>
      </c>
      <c r="H347" s="211">
        <v>2.4380000000000002</v>
      </c>
      <c r="I347" s="212"/>
      <c r="J347" s="213">
        <f>ROUND(I347*H347,2)</f>
        <v>0</v>
      </c>
      <c r="K347" s="209" t="s">
        <v>36</v>
      </c>
      <c r="L347" s="47"/>
      <c r="M347" s="214" t="s">
        <v>36</v>
      </c>
      <c r="N347" s="215" t="s">
        <v>53</v>
      </c>
      <c r="O347" s="87"/>
      <c r="P347" s="216">
        <f>O347*H347</f>
        <v>0</v>
      </c>
      <c r="Q347" s="216">
        <v>0.0080000000000000002</v>
      </c>
      <c r="R347" s="216">
        <f>Q347*H347</f>
        <v>0.019504000000000001</v>
      </c>
      <c r="S347" s="216">
        <v>0</v>
      </c>
      <c r="T347" s="217">
        <f>S347*H347</f>
        <v>0</v>
      </c>
      <c r="U347" s="41"/>
      <c r="V347" s="41"/>
      <c r="W347" s="41"/>
      <c r="X347" s="41"/>
      <c r="Y347" s="41"/>
      <c r="Z347" s="41"/>
      <c r="AA347" s="41"/>
      <c r="AB347" s="41"/>
      <c r="AC347" s="41"/>
      <c r="AD347" s="41"/>
      <c r="AE347" s="41"/>
      <c r="AR347" s="218" t="s">
        <v>150</v>
      </c>
      <c r="AT347" s="218" t="s">
        <v>140</v>
      </c>
      <c r="AU347" s="218" t="s">
        <v>91</v>
      </c>
      <c r="AY347" s="19" t="s">
        <v>137</v>
      </c>
      <c r="BE347" s="219">
        <f>IF(N347="základní",J347,0)</f>
        <v>0</v>
      </c>
      <c r="BF347" s="219">
        <f>IF(N347="snížená",J347,0)</f>
        <v>0</v>
      </c>
      <c r="BG347" s="219">
        <f>IF(N347="zákl. přenesená",J347,0)</f>
        <v>0</v>
      </c>
      <c r="BH347" s="219">
        <f>IF(N347="sníž. přenesená",J347,0)</f>
        <v>0</v>
      </c>
      <c r="BI347" s="219">
        <f>IF(N347="nulová",J347,0)</f>
        <v>0</v>
      </c>
      <c r="BJ347" s="19" t="s">
        <v>23</v>
      </c>
      <c r="BK347" s="219">
        <f>ROUND(I347*H347,2)</f>
        <v>0</v>
      </c>
      <c r="BL347" s="19" t="s">
        <v>150</v>
      </c>
      <c r="BM347" s="218" t="s">
        <v>629</v>
      </c>
    </row>
    <row r="348" s="13" customFormat="1">
      <c r="A348" s="13"/>
      <c r="B348" s="220"/>
      <c r="C348" s="221"/>
      <c r="D348" s="222" t="s">
        <v>147</v>
      </c>
      <c r="E348" s="223" t="s">
        <v>36</v>
      </c>
      <c r="F348" s="224" t="s">
        <v>630</v>
      </c>
      <c r="G348" s="221"/>
      <c r="H348" s="223" t="s">
        <v>36</v>
      </c>
      <c r="I348" s="225"/>
      <c r="J348" s="221"/>
      <c r="K348" s="221"/>
      <c r="L348" s="226"/>
      <c r="M348" s="227"/>
      <c r="N348" s="228"/>
      <c r="O348" s="228"/>
      <c r="P348" s="228"/>
      <c r="Q348" s="228"/>
      <c r="R348" s="228"/>
      <c r="S348" s="228"/>
      <c r="T348" s="229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30" t="s">
        <v>147</v>
      </c>
      <c r="AU348" s="230" t="s">
        <v>91</v>
      </c>
      <c r="AV348" s="13" t="s">
        <v>23</v>
      </c>
      <c r="AW348" s="13" t="s">
        <v>43</v>
      </c>
      <c r="AX348" s="13" t="s">
        <v>82</v>
      </c>
      <c r="AY348" s="230" t="s">
        <v>137</v>
      </c>
    </row>
    <row r="349" s="14" customFormat="1">
      <c r="A349" s="14"/>
      <c r="B349" s="231"/>
      <c r="C349" s="232"/>
      <c r="D349" s="222" t="s">
        <v>147</v>
      </c>
      <c r="E349" s="233" t="s">
        <v>36</v>
      </c>
      <c r="F349" s="234" t="s">
        <v>631</v>
      </c>
      <c r="G349" s="232"/>
      <c r="H349" s="235">
        <v>2.4380000000000002</v>
      </c>
      <c r="I349" s="236"/>
      <c r="J349" s="232"/>
      <c r="K349" s="232"/>
      <c r="L349" s="237"/>
      <c r="M349" s="238"/>
      <c r="N349" s="239"/>
      <c r="O349" s="239"/>
      <c r="P349" s="239"/>
      <c r="Q349" s="239"/>
      <c r="R349" s="239"/>
      <c r="S349" s="239"/>
      <c r="T349" s="240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41" t="s">
        <v>147</v>
      </c>
      <c r="AU349" s="241" t="s">
        <v>91</v>
      </c>
      <c r="AV349" s="14" t="s">
        <v>91</v>
      </c>
      <c r="AW349" s="14" t="s">
        <v>43</v>
      </c>
      <c r="AX349" s="14" t="s">
        <v>23</v>
      </c>
      <c r="AY349" s="241" t="s">
        <v>137</v>
      </c>
    </row>
    <row r="350" s="2" customFormat="1" ht="24.15" customHeight="1">
      <c r="A350" s="41"/>
      <c r="B350" s="42"/>
      <c r="C350" s="261" t="s">
        <v>632</v>
      </c>
      <c r="D350" s="261" t="s">
        <v>285</v>
      </c>
      <c r="E350" s="262" t="s">
        <v>633</v>
      </c>
      <c r="F350" s="263" t="s">
        <v>634</v>
      </c>
      <c r="G350" s="264" t="s">
        <v>225</v>
      </c>
      <c r="H350" s="265">
        <v>2.4870000000000001</v>
      </c>
      <c r="I350" s="266"/>
      <c r="J350" s="267">
        <f>ROUND(I350*H350,2)</f>
        <v>0</v>
      </c>
      <c r="K350" s="263" t="s">
        <v>36</v>
      </c>
      <c r="L350" s="268"/>
      <c r="M350" s="269" t="s">
        <v>36</v>
      </c>
      <c r="N350" s="270" t="s">
        <v>53</v>
      </c>
      <c r="O350" s="87"/>
      <c r="P350" s="216">
        <f>O350*H350</f>
        <v>0</v>
      </c>
      <c r="Q350" s="216">
        <v>0.001</v>
      </c>
      <c r="R350" s="216">
        <f>Q350*H350</f>
        <v>0.0024870000000000001</v>
      </c>
      <c r="S350" s="216">
        <v>0</v>
      </c>
      <c r="T350" s="217">
        <f>S350*H350</f>
        <v>0</v>
      </c>
      <c r="U350" s="41"/>
      <c r="V350" s="41"/>
      <c r="W350" s="41"/>
      <c r="X350" s="41"/>
      <c r="Y350" s="41"/>
      <c r="Z350" s="41"/>
      <c r="AA350" s="41"/>
      <c r="AB350" s="41"/>
      <c r="AC350" s="41"/>
      <c r="AD350" s="41"/>
      <c r="AE350" s="41"/>
      <c r="AR350" s="218" t="s">
        <v>182</v>
      </c>
      <c r="AT350" s="218" t="s">
        <v>285</v>
      </c>
      <c r="AU350" s="218" t="s">
        <v>91</v>
      </c>
      <c r="AY350" s="19" t="s">
        <v>137</v>
      </c>
      <c r="BE350" s="219">
        <f>IF(N350="základní",J350,0)</f>
        <v>0</v>
      </c>
      <c r="BF350" s="219">
        <f>IF(N350="snížená",J350,0)</f>
        <v>0</v>
      </c>
      <c r="BG350" s="219">
        <f>IF(N350="zákl. přenesená",J350,0)</f>
        <v>0</v>
      </c>
      <c r="BH350" s="219">
        <f>IF(N350="sníž. přenesená",J350,0)</f>
        <v>0</v>
      </c>
      <c r="BI350" s="219">
        <f>IF(N350="nulová",J350,0)</f>
        <v>0</v>
      </c>
      <c r="BJ350" s="19" t="s">
        <v>23</v>
      </c>
      <c r="BK350" s="219">
        <f>ROUND(I350*H350,2)</f>
        <v>0</v>
      </c>
      <c r="BL350" s="19" t="s">
        <v>150</v>
      </c>
      <c r="BM350" s="218" t="s">
        <v>635</v>
      </c>
    </row>
    <row r="351" s="14" customFormat="1">
      <c r="A351" s="14"/>
      <c r="B351" s="231"/>
      <c r="C351" s="232"/>
      <c r="D351" s="222" t="s">
        <v>147</v>
      </c>
      <c r="E351" s="233" t="s">
        <v>36</v>
      </c>
      <c r="F351" s="234" t="s">
        <v>636</v>
      </c>
      <c r="G351" s="232"/>
      <c r="H351" s="235">
        <v>2.4870000000000001</v>
      </c>
      <c r="I351" s="236"/>
      <c r="J351" s="232"/>
      <c r="K351" s="232"/>
      <c r="L351" s="237"/>
      <c r="M351" s="238"/>
      <c r="N351" s="239"/>
      <c r="O351" s="239"/>
      <c r="P351" s="239"/>
      <c r="Q351" s="239"/>
      <c r="R351" s="239"/>
      <c r="S351" s="239"/>
      <c r="T351" s="240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41" t="s">
        <v>147</v>
      </c>
      <c r="AU351" s="241" t="s">
        <v>91</v>
      </c>
      <c r="AV351" s="14" t="s">
        <v>91</v>
      </c>
      <c r="AW351" s="14" t="s">
        <v>43</v>
      </c>
      <c r="AX351" s="14" t="s">
        <v>23</v>
      </c>
      <c r="AY351" s="241" t="s">
        <v>137</v>
      </c>
    </row>
    <row r="352" s="12" customFormat="1" ht="22.8" customHeight="1">
      <c r="A352" s="12"/>
      <c r="B352" s="191"/>
      <c r="C352" s="192"/>
      <c r="D352" s="193" t="s">
        <v>81</v>
      </c>
      <c r="E352" s="205" t="s">
        <v>171</v>
      </c>
      <c r="F352" s="205" t="s">
        <v>637</v>
      </c>
      <c r="G352" s="192"/>
      <c r="H352" s="192"/>
      <c r="I352" s="195"/>
      <c r="J352" s="206">
        <f>BK352</f>
        <v>0</v>
      </c>
      <c r="K352" s="192"/>
      <c r="L352" s="197"/>
      <c r="M352" s="198"/>
      <c r="N352" s="199"/>
      <c r="O352" s="199"/>
      <c r="P352" s="200">
        <f>SUM(P353:P431)</f>
        <v>0</v>
      </c>
      <c r="Q352" s="199"/>
      <c r="R352" s="200">
        <f>SUM(R353:R431)</f>
        <v>117.46873420999999</v>
      </c>
      <c r="S352" s="199"/>
      <c r="T352" s="201">
        <f>SUM(T353:T431)</f>
        <v>0</v>
      </c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R352" s="202" t="s">
        <v>23</v>
      </c>
      <c r="AT352" s="203" t="s">
        <v>81</v>
      </c>
      <c r="AU352" s="203" t="s">
        <v>23</v>
      </c>
      <c r="AY352" s="202" t="s">
        <v>137</v>
      </c>
      <c r="BK352" s="204">
        <f>SUM(BK353:BK431)</f>
        <v>0</v>
      </c>
    </row>
    <row r="353" s="2" customFormat="1" ht="62.7" customHeight="1">
      <c r="A353" s="41"/>
      <c r="B353" s="42"/>
      <c r="C353" s="207" t="s">
        <v>638</v>
      </c>
      <c r="D353" s="207" t="s">
        <v>140</v>
      </c>
      <c r="E353" s="208" t="s">
        <v>639</v>
      </c>
      <c r="F353" s="209" t="s">
        <v>640</v>
      </c>
      <c r="G353" s="210" t="s">
        <v>234</v>
      </c>
      <c r="H353" s="211">
        <v>15.6</v>
      </c>
      <c r="I353" s="212"/>
      <c r="J353" s="213">
        <f>ROUND(I353*H353,2)</f>
        <v>0</v>
      </c>
      <c r="K353" s="209" t="s">
        <v>36</v>
      </c>
      <c r="L353" s="47"/>
      <c r="M353" s="214" t="s">
        <v>36</v>
      </c>
      <c r="N353" s="215" t="s">
        <v>53</v>
      </c>
      <c r="O353" s="87"/>
      <c r="P353" s="216">
        <f>O353*H353</f>
        <v>0</v>
      </c>
      <c r="Q353" s="216">
        <v>0.021489999999999999</v>
      </c>
      <c r="R353" s="216">
        <f>Q353*H353</f>
        <v>0.33524399999999999</v>
      </c>
      <c r="S353" s="216">
        <v>0</v>
      </c>
      <c r="T353" s="217">
        <f>S353*H353</f>
        <v>0</v>
      </c>
      <c r="U353" s="41"/>
      <c r="V353" s="41"/>
      <c r="W353" s="41"/>
      <c r="X353" s="41"/>
      <c r="Y353" s="41"/>
      <c r="Z353" s="41"/>
      <c r="AA353" s="41"/>
      <c r="AB353" s="41"/>
      <c r="AC353" s="41"/>
      <c r="AD353" s="41"/>
      <c r="AE353" s="41"/>
      <c r="AR353" s="218" t="s">
        <v>150</v>
      </c>
      <c r="AT353" s="218" t="s">
        <v>140</v>
      </c>
      <c r="AU353" s="218" t="s">
        <v>91</v>
      </c>
      <c r="AY353" s="19" t="s">
        <v>137</v>
      </c>
      <c r="BE353" s="219">
        <f>IF(N353="základní",J353,0)</f>
        <v>0</v>
      </c>
      <c r="BF353" s="219">
        <f>IF(N353="snížená",J353,0)</f>
        <v>0</v>
      </c>
      <c r="BG353" s="219">
        <f>IF(N353="zákl. přenesená",J353,0)</f>
        <v>0</v>
      </c>
      <c r="BH353" s="219">
        <f>IF(N353="sníž. přenesená",J353,0)</f>
        <v>0</v>
      </c>
      <c r="BI353" s="219">
        <f>IF(N353="nulová",J353,0)</f>
        <v>0</v>
      </c>
      <c r="BJ353" s="19" t="s">
        <v>23</v>
      </c>
      <c r="BK353" s="219">
        <f>ROUND(I353*H353,2)</f>
        <v>0</v>
      </c>
      <c r="BL353" s="19" t="s">
        <v>150</v>
      </c>
      <c r="BM353" s="218" t="s">
        <v>641</v>
      </c>
    </row>
    <row r="354" s="13" customFormat="1">
      <c r="A354" s="13"/>
      <c r="B354" s="220"/>
      <c r="C354" s="221"/>
      <c r="D354" s="222" t="s">
        <v>147</v>
      </c>
      <c r="E354" s="223" t="s">
        <v>36</v>
      </c>
      <c r="F354" s="224" t="s">
        <v>642</v>
      </c>
      <c r="G354" s="221"/>
      <c r="H354" s="223" t="s">
        <v>36</v>
      </c>
      <c r="I354" s="225"/>
      <c r="J354" s="221"/>
      <c r="K354" s="221"/>
      <c r="L354" s="226"/>
      <c r="M354" s="227"/>
      <c r="N354" s="228"/>
      <c r="O354" s="228"/>
      <c r="P354" s="228"/>
      <c r="Q354" s="228"/>
      <c r="R354" s="228"/>
      <c r="S354" s="228"/>
      <c r="T354" s="229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30" t="s">
        <v>147</v>
      </c>
      <c r="AU354" s="230" t="s">
        <v>91</v>
      </c>
      <c r="AV354" s="13" t="s">
        <v>23</v>
      </c>
      <c r="AW354" s="13" t="s">
        <v>43</v>
      </c>
      <c r="AX354" s="13" t="s">
        <v>82</v>
      </c>
      <c r="AY354" s="230" t="s">
        <v>137</v>
      </c>
    </row>
    <row r="355" s="14" customFormat="1">
      <c r="A355" s="14"/>
      <c r="B355" s="231"/>
      <c r="C355" s="232"/>
      <c r="D355" s="222" t="s">
        <v>147</v>
      </c>
      <c r="E355" s="233" t="s">
        <v>36</v>
      </c>
      <c r="F355" s="234" t="s">
        <v>643</v>
      </c>
      <c r="G355" s="232"/>
      <c r="H355" s="235">
        <v>15.6</v>
      </c>
      <c r="I355" s="236"/>
      <c r="J355" s="232"/>
      <c r="K355" s="232"/>
      <c r="L355" s="237"/>
      <c r="M355" s="238"/>
      <c r="N355" s="239"/>
      <c r="O355" s="239"/>
      <c r="P355" s="239"/>
      <c r="Q355" s="239"/>
      <c r="R355" s="239"/>
      <c r="S355" s="239"/>
      <c r="T355" s="240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41" t="s">
        <v>147</v>
      </c>
      <c r="AU355" s="241" t="s">
        <v>91</v>
      </c>
      <c r="AV355" s="14" t="s">
        <v>91</v>
      </c>
      <c r="AW355" s="14" t="s">
        <v>43</v>
      </c>
      <c r="AX355" s="14" t="s">
        <v>23</v>
      </c>
      <c r="AY355" s="241" t="s">
        <v>137</v>
      </c>
    </row>
    <row r="356" s="2" customFormat="1" ht="16.5" customHeight="1">
      <c r="A356" s="41"/>
      <c r="B356" s="42"/>
      <c r="C356" s="261" t="s">
        <v>644</v>
      </c>
      <c r="D356" s="261" t="s">
        <v>285</v>
      </c>
      <c r="E356" s="262" t="s">
        <v>645</v>
      </c>
      <c r="F356" s="263" t="s">
        <v>646</v>
      </c>
      <c r="G356" s="264" t="s">
        <v>266</v>
      </c>
      <c r="H356" s="265">
        <v>32.448</v>
      </c>
      <c r="I356" s="266"/>
      <c r="J356" s="267">
        <f>ROUND(I356*H356,2)</f>
        <v>0</v>
      </c>
      <c r="K356" s="263" t="s">
        <v>36</v>
      </c>
      <c r="L356" s="268"/>
      <c r="M356" s="269" t="s">
        <v>36</v>
      </c>
      <c r="N356" s="270" t="s">
        <v>53</v>
      </c>
      <c r="O356" s="87"/>
      <c r="P356" s="216">
        <f>O356*H356</f>
        <v>0</v>
      </c>
      <c r="Q356" s="216">
        <v>1</v>
      </c>
      <c r="R356" s="216">
        <f>Q356*H356</f>
        <v>32.448</v>
      </c>
      <c r="S356" s="216">
        <v>0</v>
      </c>
      <c r="T356" s="217">
        <f>S356*H356</f>
        <v>0</v>
      </c>
      <c r="U356" s="41"/>
      <c r="V356" s="41"/>
      <c r="W356" s="41"/>
      <c r="X356" s="41"/>
      <c r="Y356" s="41"/>
      <c r="Z356" s="41"/>
      <c r="AA356" s="41"/>
      <c r="AB356" s="41"/>
      <c r="AC356" s="41"/>
      <c r="AD356" s="41"/>
      <c r="AE356" s="41"/>
      <c r="AR356" s="218" t="s">
        <v>182</v>
      </c>
      <c r="AT356" s="218" t="s">
        <v>285</v>
      </c>
      <c r="AU356" s="218" t="s">
        <v>91</v>
      </c>
      <c r="AY356" s="19" t="s">
        <v>137</v>
      </c>
      <c r="BE356" s="219">
        <f>IF(N356="základní",J356,0)</f>
        <v>0</v>
      </c>
      <c r="BF356" s="219">
        <f>IF(N356="snížená",J356,0)</f>
        <v>0</v>
      </c>
      <c r="BG356" s="219">
        <f>IF(N356="zákl. přenesená",J356,0)</f>
        <v>0</v>
      </c>
      <c r="BH356" s="219">
        <f>IF(N356="sníž. přenesená",J356,0)</f>
        <v>0</v>
      </c>
      <c r="BI356" s="219">
        <f>IF(N356="nulová",J356,0)</f>
        <v>0</v>
      </c>
      <c r="BJ356" s="19" t="s">
        <v>23</v>
      </c>
      <c r="BK356" s="219">
        <f>ROUND(I356*H356,2)</f>
        <v>0</v>
      </c>
      <c r="BL356" s="19" t="s">
        <v>150</v>
      </c>
      <c r="BM356" s="218" t="s">
        <v>647</v>
      </c>
    </row>
    <row r="357" s="13" customFormat="1">
      <c r="A357" s="13"/>
      <c r="B357" s="220"/>
      <c r="C357" s="221"/>
      <c r="D357" s="222" t="s">
        <v>147</v>
      </c>
      <c r="E357" s="223" t="s">
        <v>36</v>
      </c>
      <c r="F357" s="224" t="s">
        <v>648</v>
      </c>
      <c r="G357" s="221"/>
      <c r="H357" s="223" t="s">
        <v>36</v>
      </c>
      <c r="I357" s="225"/>
      <c r="J357" s="221"/>
      <c r="K357" s="221"/>
      <c r="L357" s="226"/>
      <c r="M357" s="227"/>
      <c r="N357" s="228"/>
      <c r="O357" s="228"/>
      <c r="P357" s="228"/>
      <c r="Q357" s="228"/>
      <c r="R357" s="228"/>
      <c r="S357" s="228"/>
      <c r="T357" s="229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30" t="s">
        <v>147</v>
      </c>
      <c r="AU357" s="230" t="s">
        <v>91</v>
      </c>
      <c r="AV357" s="13" t="s">
        <v>23</v>
      </c>
      <c r="AW357" s="13" t="s">
        <v>43</v>
      </c>
      <c r="AX357" s="13" t="s">
        <v>82</v>
      </c>
      <c r="AY357" s="230" t="s">
        <v>137</v>
      </c>
    </row>
    <row r="358" s="14" customFormat="1">
      <c r="A358" s="14"/>
      <c r="B358" s="231"/>
      <c r="C358" s="232"/>
      <c r="D358" s="222" t="s">
        <v>147</v>
      </c>
      <c r="E358" s="233" t="s">
        <v>36</v>
      </c>
      <c r="F358" s="234" t="s">
        <v>649</v>
      </c>
      <c r="G358" s="232"/>
      <c r="H358" s="235">
        <v>32.448</v>
      </c>
      <c r="I358" s="236"/>
      <c r="J358" s="232"/>
      <c r="K358" s="232"/>
      <c r="L358" s="237"/>
      <c r="M358" s="238"/>
      <c r="N358" s="239"/>
      <c r="O358" s="239"/>
      <c r="P358" s="239"/>
      <c r="Q358" s="239"/>
      <c r="R358" s="239"/>
      <c r="S358" s="239"/>
      <c r="T358" s="240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41" t="s">
        <v>147</v>
      </c>
      <c r="AU358" s="241" t="s">
        <v>91</v>
      </c>
      <c r="AV358" s="14" t="s">
        <v>91</v>
      </c>
      <c r="AW358" s="14" t="s">
        <v>43</v>
      </c>
      <c r="AX358" s="14" t="s">
        <v>23</v>
      </c>
      <c r="AY358" s="241" t="s">
        <v>137</v>
      </c>
    </row>
    <row r="359" s="2" customFormat="1" ht="33" customHeight="1">
      <c r="A359" s="41"/>
      <c r="B359" s="42"/>
      <c r="C359" s="207" t="s">
        <v>650</v>
      </c>
      <c r="D359" s="207" t="s">
        <v>140</v>
      </c>
      <c r="E359" s="208" t="s">
        <v>651</v>
      </c>
      <c r="F359" s="209" t="s">
        <v>652</v>
      </c>
      <c r="G359" s="210" t="s">
        <v>225</v>
      </c>
      <c r="H359" s="211">
        <v>361.06</v>
      </c>
      <c r="I359" s="212"/>
      <c r="J359" s="213">
        <f>ROUND(I359*H359,2)</f>
        <v>0</v>
      </c>
      <c r="K359" s="209" t="s">
        <v>281</v>
      </c>
      <c r="L359" s="47"/>
      <c r="M359" s="214" t="s">
        <v>36</v>
      </c>
      <c r="N359" s="215" t="s">
        <v>53</v>
      </c>
      <c r="O359" s="87"/>
      <c r="P359" s="216">
        <f>O359*H359</f>
        <v>0</v>
      </c>
      <c r="Q359" s="216">
        <v>0.0073499999999999998</v>
      </c>
      <c r="R359" s="216">
        <f>Q359*H359</f>
        <v>2.653791</v>
      </c>
      <c r="S359" s="216">
        <v>0</v>
      </c>
      <c r="T359" s="217">
        <f>S359*H359</f>
        <v>0</v>
      </c>
      <c r="U359" s="41"/>
      <c r="V359" s="41"/>
      <c r="W359" s="41"/>
      <c r="X359" s="41"/>
      <c r="Y359" s="41"/>
      <c r="Z359" s="41"/>
      <c r="AA359" s="41"/>
      <c r="AB359" s="41"/>
      <c r="AC359" s="41"/>
      <c r="AD359" s="41"/>
      <c r="AE359" s="41"/>
      <c r="AR359" s="218" t="s">
        <v>150</v>
      </c>
      <c r="AT359" s="218" t="s">
        <v>140</v>
      </c>
      <c r="AU359" s="218" t="s">
        <v>91</v>
      </c>
      <c r="AY359" s="19" t="s">
        <v>137</v>
      </c>
      <c r="BE359" s="219">
        <f>IF(N359="základní",J359,0)</f>
        <v>0</v>
      </c>
      <c r="BF359" s="219">
        <f>IF(N359="snížená",J359,0)</f>
        <v>0</v>
      </c>
      <c r="BG359" s="219">
        <f>IF(N359="zákl. přenesená",J359,0)</f>
        <v>0</v>
      </c>
      <c r="BH359" s="219">
        <f>IF(N359="sníž. přenesená",J359,0)</f>
        <v>0</v>
      </c>
      <c r="BI359" s="219">
        <f>IF(N359="nulová",J359,0)</f>
        <v>0</v>
      </c>
      <c r="BJ359" s="19" t="s">
        <v>23</v>
      </c>
      <c r="BK359" s="219">
        <f>ROUND(I359*H359,2)</f>
        <v>0</v>
      </c>
      <c r="BL359" s="19" t="s">
        <v>150</v>
      </c>
      <c r="BM359" s="218" t="s">
        <v>653</v>
      </c>
    </row>
    <row r="360" s="14" customFormat="1">
      <c r="A360" s="14"/>
      <c r="B360" s="231"/>
      <c r="C360" s="232"/>
      <c r="D360" s="222" t="s">
        <v>147</v>
      </c>
      <c r="E360" s="233" t="s">
        <v>36</v>
      </c>
      <c r="F360" s="234" t="s">
        <v>654</v>
      </c>
      <c r="G360" s="232"/>
      <c r="H360" s="235">
        <v>361.06</v>
      </c>
      <c r="I360" s="236"/>
      <c r="J360" s="232"/>
      <c r="K360" s="232"/>
      <c r="L360" s="237"/>
      <c r="M360" s="238"/>
      <c r="N360" s="239"/>
      <c r="O360" s="239"/>
      <c r="P360" s="239"/>
      <c r="Q360" s="239"/>
      <c r="R360" s="239"/>
      <c r="S360" s="239"/>
      <c r="T360" s="240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41" t="s">
        <v>147</v>
      </c>
      <c r="AU360" s="241" t="s">
        <v>91</v>
      </c>
      <c r="AV360" s="14" t="s">
        <v>91</v>
      </c>
      <c r="AW360" s="14" t="s">
        <v>43</v>
      </c>
      <c r="AX360" s="14" t="s">
        <v>23</v>
      </c>
      <c r="AY360" s="241" t="s">
        <v>137</v>
      </c>
    </row>
    <row r="361" s="2" customFormat="1" ht="37.8" customHeight="1">
      <c r="A361" s="41"/>
      <c r="B361" s="42"/>
      <c r="C361" s="207" t="s">
        <v>283</v>
      </c>
      <c r="D361" s="207" t="s">
        <v>140</v>
      </c>
      <c r="E361" s="208" t="s">
        <v>655</v>
      </c>
      <c r="F361" s="209" t="s">
        <v>656</v>
      </c>
      <c r="G361" s="210" t="s">
        <v>225</v>
      </c>
      <c r="H361" s="211">
        <v>361.06</v>
      </c>
      <c r="I361" s="212"/>
      <c r="J361" s="213">
        <f>ROUND(I361*H361,2)</f>
        <v>0</v>
      </c>
      <c r="K361" s="209" t="s">
        <v>281</v>
      </c>
      <c r="L361" s="47"/>
      <c r="M361" s="214" t="s">
        <v>36</v>
      </c>
      <c r="N361" s="215" t="s">
        <v>53</v>
      </c>
      <c r="O361" s="87"/>
      <c r="P361" s="216">
        <f>O361*H361</f>
        <v>0</v>
      </c>
      <c r="Q361" s="216">
        <v>0.0043800000000000002</v>
      </c>
      <c r="R361" s="216">
        <f>Q361*H361</f>
        <v>1.5814428</v>
      </c>
      <c r="S361" s="216">
        <v>0</v>
      </c>
      <c r="T361" s="217">
        <f>S361*H361</f>
        <v>0</v>
      </c>
      <c r="U361" s="41"/>
      <c r="V361" s="41"/>
      <c r="W361" s="41"/>
      <c r="X361" s="41"/>
      <c r="Y361" s="41"/>
      <c r="Z361" s="41"/>
      <c r="AA361" s="41"/>
      <c r="AB361" s="41"/>
      <c r="AC361" s="41"/>
      <c r="AD361" s="41"/>
      <c r="AE361" s="41"/>
      <c r="AR361" s="218" t="s">
        <v>150</v>
      </c>
      <c r="AT361" s="218" t="s">
        <v>140</v>
      </c>
      <c r="AU361" s="218" t="s">
        <v>91</v>
      </c>
      <c r="AY361" s="19" t="s">
        <v>137</v>
      </c>
      <c r="BE361" s="219">
        <f>IF(N361="základní",J361,0)</f>
        <v>0</v>
      </c>
      <c r="BF361" s="219">
        <f>IF(N361="snížená",J361,0)</f>
        <v>0</v>
      </c>
      <c r="BG361" s="219">
        <f>IF(N361="zákl. přenesená",J361,0)</f>
        <v>0</v>
      </c>
      <c r="BH361" s="219">
        <f>IF(N361="sníž. přenesená",J361,0)</f>
        <v>0</v>
      </c>
      <c r="BI361" s="219">
        <f>IF(N361="nulová",J361,0)</f>
        <v>0</v>
      </c>
      <c r="BJ361" s="19" t="s">
        <v>23</v>
      </c>
      <c r="BK361" s="219">
        <f>ROUND(I361*H361,2)</f>
        <v>0</v>
      </c>
      <c r="BL361" s="19" t="s">
        <v>150</v>
      </c>
      <c r="BM361" s="218" t="s">
        <v>657</v>
      </c>
    </row>
    <row r="362" s="2" customFormat="1" ht="24.15" customHeight="1">
      <c r="A362" s="41"/>
      <c r="B362" s="42"/>
      <c r="C362" s="207" t="s">
        <v>658</v>
      </c>
      <c r="D362" s="207" t="s">
        <v>140</v>
      </c>
      <c r="E362" s="208" t="s">
        <v>659</v>
      </c>
      <c r="F362" s="209" t="s">
        <v>660</v>
      </c>
      <c r="G362" s="210" t="s">
        <v>225</v>
      </c>
      <c r="H362" s="211">
        <v>361.06</v>
      </c>
      <c r="I362" s="212"/>
      <c r="J362" s="213">
        <f>ROUND(I362*H362,2)</f>
        <v>0</v>
      </c>
      <c r="K362" s="209" t="s">
        <v>281</v>
      </c>
      <c r="L362" s="47"/>
      <c r="M362" s="214" t="s">
        <v>36</v>
      </c>
      <c r="N362" s="215" t="s">
        <v>53</v>
      </c>
      <c r="O362" s="87"/>
      <c r="P362" s="216">
        <f>O362*H362</f>
        <v>0</v>
      </c>
      <c r="Q362" s="216">
        <v>0.0030000000000000001</v>
      </c>
      <c r="R362" s="216">
        <f>Q362*H362</f>
        <v>1.08318</v>
      </c>
      <c r="S362" s="216">
        <v>0</v>
      </c>
      <c r="T362" s="217">
        <f>S362*H362</f>
        <v>0</v>
      </c>
      <c r="U362" s="41"/>
      <c r="V362" s="41"/>
      <c r="W362" s="41"/>
      <c r="X362" s="41"/>
      <c r="Y362" s="41"/>
      <c r="Z362" s="41"/>
      <c r="AA362" s="41"/>
      <c r="AB362" s="41"/>
      <c r="AC362" s="41"/>
      <c r="AD362" s="41"/>
      <c r="AE362" s="41"/>
      <c r="AR362" s="218" t="s">
        <v>150</v>
      </c>
      <c r="AT362" s="218" t="s">
        <v>140</v>
      </c>
      <c r="AU362" s="218" t="s">
        <v>91</v>
      </c>
      <c r="AY362" s="19" t="s">
        <v>137</v>
      </c>
      <c r="BE362" s="219">
        <f>IF(N362="základní",J362,0)</f>
        <v>0</v>
      </c>
      <c r="BF362" s="219">
        <f>IF(N362="snížená",J362,0)</f>
        <v>0</v>
      </c>
      <c r="BG362" s="219">
        <f>IF(N362="zákl. přenesená",J362,0)</f>
        <v>0</v>
      </c>
      <c r="BH362" s="219">
        <f>IF(N362="sníž. přenesená",J362,0)</f>
        <v>0</v>
      </c>
      <c r="BI362" s="219">
        <f>IF(N362="nulová",J362,0)</f>
        <v>0</v>
      </c>
      <c r="BJ362" s="19" t="s">
        <v>23</v>
      </c>
      <c r="BK362" s="219">
        <f>ROUND(I362*H362,2)</f>
        <v>0</v>
      </c>
      <c r="BL362" s="19" t="s">
        <v>150</v>
      </c>
      <c r="BM362" s="218" t="s">
        <v>661</v>
      </c>
    </row>
    <row r="363" s="2" customFormat="1" ht="37.8" customHeight="1">
      <c r="A363" s="41"/>
      <c r="B363" s="42"/>
      <c r="C363" s="207" t="s">
        <v>662</v>
      </c>
      <c r="D363" s="207" t="s">
        <v>140</v>
      </c>
      <c r="E363" s="208" t="s">
        <v>663</v>
      </c>
      <c r="F363" s="209" t="s">
        <v>664</v>
      </c>
      <c r="G363" s="210" t="s">
        <v>225</v>
      </c>
      <c r="H363" s="211">
        <v>361.06</v>
      </c>
      <c r="I363" s="212"/>
      <c r="J363" s="213">
        <f>ROUND(I363*H363,2)</f>
        <v>0</v>
      </c>
      <c r="K363" s="209" t="s">
        <v>281</v>
      </c>
      <c r="L363" s="47"/>
      <c r="M363" s="214" t="s">
        <v>36</v>
      </c>
      <c r="N363" s="215" t="s">
        <v>53</v>
      </c>
      <c r="O363" s="87"/>
      <c r="P363" s="216">
        <f>O363*H363</f>
        <v>0</v>
      </c>
      <c r="Q363" s="216">
        <v>0.015400000000000001</v>
      </c>
      <c r="R363" s="216">
        <f>Q363*H363</f>
        <v>5.5603240000000005</v>
      </c>
      <c r="S363" s="216">
        <v>0</v>
      </c>
      <c r="T363" s="217">
        <f>S363*H363</f>
        <v>0</v>
      </c>
      <c r="U363" s="41"/>
      <c r="V363" s="41"/>
      <c r="W363" s="41"/>
      <c r="X363" s="41"/>
      <c r="Y363" s="41"/>
      <c r="Z363" s="41"/>
      <c r="AA363" s="41"/>
      <c r="AB363" s="41"/>
      <c r="AC363" s="41"/>
      <c r="AD363" s="41"/>
      <c r="AE363" s="41"/>
      <c r="AR363" s="218" t="s">
        <v>150</v>
      </c>
      <c r="AT363" s="218" t="s">
        <v>140</v>
      </c>
      <c r="AU363" s="218" t="s">
        <v>91</v>
      </c>
      <c r="AY363" s="19" t="s">
        <v>137</v>
      </c>
      <c r="BE363" s="219">
        <f>IF(N363="základní",J363,0)</f>
        <v>0</v>
      </c>
      <c r="BF363" s="219">
        <f>IF(N363="snížená",J363,0)</f>
        <v>0</v>
      </c>
      <c r="BG363" s="219">
        <f>IF(N363="zákl. přenesená",J363,0)</f>
        <v>0</v>
      </c>
      <c r="BH363" s="219">
        <f>IF(N363="sníž. přenesená",J363,0)</f>
        <v>0</v>
      </c>
      <c r="BI363" s="219">
        <f>IF(N363="nulová",J363,0)</f>
        <v>0</v>
      </c>
      <c r="BJ363" s="19" t="s">
        <v>23</v>
      </c>
      <c r="BK363" s="219">
        <f>ROUND(I363*H363,2)</f>
        <v>0</v>
      </c>
      <c r="BL363" s="19" t="s">
        <v>150</v>
      </c>
      <c r="BM363" s="218" t="s">
        <v>665</v>
      </c>
    </row>
    <row r="364" s="2" customFormat="1" ht="33" customHeight="1">
      <c r="A364" s="41"/>
      <c r="B364" s="42"/>
      <c r="C364" s="207" t="s">
        <v>666</v>
      </c>
      <c r="D364" s="207" t="s">
        <v>140</v>
      </c>
      <c r="E364" s="208" t="s">
        <v>667</v>
      </c>
      <c r="F364" s="209" t="s">
        <v>668</v>
      </c>
      <c r="G364" s="210" t="s">
        <v>225</v>
      </c>
      <c r="H364" s="211">
        <v>1082.904</v>
      </c>
      <c r="I364" s="212"/>
      <c r="J364" s="213">
        <f>ROUND(I364*H364,2)</f>
        <v>0</v>
      </c>
      <c r="K364" s="209" t="s">
        <v>226</v>
      </c>
      <c r="L364" s="47"/>
      <c r="M364" s="214" t="s">
        <v>36</v>
      </c>
      <c r="N364" s="215" t="s">
        <v>53</v>
      </c>
      <c r="O364" s="87"/>
      <c r="P364" s="216">
        <f>O364*H364</f>
        <v>0</v>
      </c>
      <c r="Q364" s="216">
        <v>0.0073499999999999998</v>
      </c>
      <c r="R364" s="216">
        <f>Q364*H364</f>
        <v>7.9593444</v>
      </c>
      <c r="S364" s="216">
        <v>0</v>
      </c>
      <c r="T364" s="217">
        <f>S364*H364</f>
        <v>0</v>
      </c>
      <c r="U364" s="41"/>
      <c r="V364" s="41"/>
      <c r="W364" s="41"/>
      <c r="X364" s="41"/>
      <c r="Y364" s="41"/>
      <c r="Z364" s="41"/>
      <c r="AA364" s="41"/>
      <c r="AB364" s="41"/>
      <c r="AC364" s="41"/>
      <c r="AD364" s="41"/>
      <c r="AE364" s="41"/>
      <c r="AR364" s="218" t="s">
        <v>150</v>
      </c>
      <c r="AT364" s="218" t="s">
        <v>140</v>
      </c>
      <c r="AU364" s="218" t="s">
        <v>91</v>
      </c>
      <c r="AY364" s="19" t="s">
        <v>137</v>
      </c>
      <c r="BE364" s="219">
        <f>IF(N364="základní",J364,0)</f>
        <v>0</v>
      </c>
      <c r="BF364" s="219">
        <f>IF(N364="snížená",J364,0)</f>
        <v>0</v>
      </c>
      <c r="BG364" s="219">
        <f>IF(N364="zákl. přenesená",J364,0)</f>
        <v>0</v>
      </c>
      <c r="BH364" s="219">
        <f>IF(N364="sníž. přenesená",J364,0)</f>
        <v>0</v>
      </c>
      <c r="BI364" s="219">
        <f>IF(N364="nulová",J364,0)</f>
        <v>0</v>
      </c>
      <c r="BJ364" s="19" t="s">
        <v>23</v>
      </c>
      <c r="BK364" s="219">
        <f>ROUND(I364*H364,2)</f>
        <v>0</v>
      </c>
      <c r="BL364" s="19" t="s">
        <v>150</v>
      </c>
      <c r="BM364" s="218" t="s">
        <v>669</v>
      </c>
    </row>
    <row r="365" s="2" customFormat="1">
      <c r="A365" s="41"/>
      <c r="B365" s="42"/>
      <c r="C365" s="43"/>
      <c r="D365" s="256" t="s">
        <v>228</v>
      </c>
      <c r="E365" s="43"/>
      <c r="F365" s="257" t="s">
        <v>670</v>
      </c>
      <c r="G365" s="43"/>
      <c r="H365" s="43"/>
      <c r="I365" s="258"/>
      <c r="J365" s="43"/>
      <c r="K365" s="43"/>
      <c r="L365" s="47"/>
      <c r="M365" s="259"/>
      <c r="N365" s="260"/>
      <c r="O365" s="87"/>
      <c r="P365" s="87"/>
      <c r="Q365" s="87"/>
      <c r="R365" s="87"/>
      <c r="S365" s="87"/>
      <c r="T365" s="88"/>
      <c r="U365" s="41"/>
      <c r="V365" s="41"/>
      <c r="W365" s="41"/>
      <c r="X365" s="41"/>
      <c r="Y365" s="41"/>
      <c r="Z365" s="41"/>
      <c r="AA365" s="41"/>
      <c r="AB365" s="41"/>
      <c r="AC365" s="41"/>
      <c r="AD365" s="41"/>
      <c r="AE365" s="41"/>
      <c r="AT365" s="19" t="s">
        <v>228</v>
      </c>
      <c r="AU365" s="19" t="s">
        <v>91</v>
      </c>
    </row>
    <row r="366" s="14" customFormat="1">
      <c r="A366" s="14"/>
      <c r="B366" s="231"/>
      <c r="C366" s="232"/>
      <c r="D366" s="222" t="s">
        <v>147</v>
      </c>
      <c r="E366" s="233" t="s">
        <v>36</v>
      </c>
      <c r="F366" s="234" t="s">
        <v>671</v>
      </c>
      <c r="G366" s="232"/>
      <c r="H366" s="235">
        <v>1082.904</v>
      </c>
      <c r="I366" s="236"/>
      <c r="J366" s="232"/>
      <c r="K366" s="232"/>
      <c r="L366" s="237"/>
      <c r="M366" s="238"/>
      <c r="N366" s="239"/>
      <c r="O366" s="239"/>
      <c r="P366" s="239"/>
      <c r="Q366" s="239"/>
      <c r="R366" s="239"/>
      <c r="S366" s="239"/>
      <c r="T366" s="240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41" t="s">
        <v>147</v>
      </c>
      <c r="AU366" s="241" t="s">
        <v>91</v>
      </c>
      <c r="AV366" s="14" t="s">
        <v>91</v>
      </c>
      <c r="AW366" s="14" t="s">
        <v>43</v>
      </c>
      <c r="AX366" s="14" t="s">
        <v>23</v>
      </c>
      <c r="AY366" s="241" t="s">
        <v>137</v>
      </c>
    </row>
    <row r="367" s="2" customFormat="1" ht="37.8" customHeight="1">
      <c r="A367" s="41"/>
      <c r="B367" s="42"/>
      <c r="C367" s="207" t="s">
        <v>672</v>
      </c>
      <c r="D367" s="207" t="s">
        <v>140</v>
      </c>
      <c r="E367" s="208" t="s">
        <v>673</v>
      </c>
      <c r="F367" s="209" t="s">
        <v>674</v>
      </c>
      <c r="G367" s="210" t="s">
        <v>225</v>
      </c>
      <c r="H367" s="211">
        <v>1082.904</v>
      </c>
      <c r="I367" s="212"/>
      <c r="J367" s="213">
        <f>ROUND(I367*H367,2)</f>
        <v>0</v>
      </c>
      <c r="K367" s="209" t="s">
        <v>226</v>
      </c>
      <c r="L367" s="47"/>
      <c r="M367" s="214" t="s">
        <v>36</v>
      </c>
      <c r="N367" s="215" t="s">
        <v>53</v>
      </c>
      <c r="O367" s="87"/>
      <c r="P367" s="216">
        <f>O367*H367</f>
        <v>0</v>
      </c>
      <c r="Q367" s="216">
        <v>0.0043800000000000002</v>
      </c>
      <c r="R367" s="216">
        <f>Q367*H367</f>
        <v>4.7431195200000005</v>
      </c>
      <c r="S367" s="216">
        <v>0</v>
      </c>
      <c r="T367" s="217">
        <f>S367*H367</f>
        <v>0</v>
      </c>
      <c r="U367" s="41"/>
      <c r="V367" s="41"/>
      <c r="W367" s="41"/>
      <c r="X367" s="41"/>
      <c r="Y367" s="41"/>
      <c r="Z367" s="41"/>
      <c r="AA367" s="41"/>
      <c r="AB367" s="41"/>
      <c r="AC367" s="41"/>
      <c r="AD367" s="41"/>
      <c r="AE367" s="41"/>
      <c r="AR367" s="218" t="s">
        <v>150</v>
      </c>
      <c r="AT367" s="218" t="s">
        <v>140</v>
      </c>
      <c r="AU367" s="218" t="s">
        <v>91</v>
      </c>
      <c r="AY367" s="19" t="s">
        <v>137</v>
      </c>
      <c r="BE367" s="219">
        <f>IF(N367="základní",J367,0)</f>
        <v>0</v>
      </c>
      <c r="BF367" s="219">
        <f>IF(N367="snížená",J367,0)</f>
        <v>0</v>
      </c>
      <c r="BG367" s="219">
        <f>IF(N367="zákl. přenesená",J367,0)</f>
        <v>0</v>
      </c>
      <c r="BH367" s="219">
        <f>IF(N367="sníž. přenesená",J367,0)</f>
        <v>0</v>
      </c>
      <c r="BI367" s="219">
        <f>IF(N367="nulová",J367,0)</f>
        <v>0</v>
      </c>
      <c r="BJ367" s="19" t="s">
        <v>23</v>
      </c>
      <c r="BK367" s="219">
        <f>ROUND(I367*H367,2)</f>
        <v>0</v>
      </c>
      <c r="BL367" s="19" t="s">
        <v>150</v>
      </c>
      <c r="BM367" s="218" t="s">
        <v>675</v>
      </c>
    </row>
    <row r="368" s="2" customFormat="1">
      <c r="A368" s="41"/>
      <c r="B368" s="42"/>
      <c r="C368" s="43"/>
      <c r="D368" s="256" t="s">
        <v>228</v>
      </c>
      <c r="E368" s="43"/>
      <c r="F368" s="257" t="s">
        <v>676</v>
      </c>
      <c r="G368" s="43"/>
      <c r="H368" s="43"/>
      <c r="I368" s="258"/>
      <c r="J368" s="43"/>
      <c r="K368" s="43"/>
      <c r="L368" s="47"/>
      <c r="M368" s="259"/>
      <c r="N368" s="260"/>
      <c r="O368" s="87"/>
      <c r="P368" s="87"/>
      <c r="Q368" s="87"/>
      <c r="R368" s="87"/>
      <c r="S368" s="87"/>
      <c r="T368" s="88"/>
      <c r="U368" s="41"/>
      <c r="V368" s="41"/>
      <c r="W368" s="41"/>
      <c r="X368" s="41"/>
      <c r="Y368" s="41"/>
      <c r="Z368" s="41"/>
      <c r="AA368" s="41"/>
      <c r="AB368" s="41"/>
      <c r="AC368" s="41"/>
      <c r="AD368" s="41"/>
      <c r="AE368" s="41"/>
      <c r="AT368" s="19" t="s">
        <v>228</v>
      </c>
      <c r="AU368" s="19" t="s">
        <v>91</v>
      </c>
    </row>
    <row r="369" s="13" customFormat="1">
      <c r="A369" s="13"/>
      <c r="B369" s="220"/>
      <c r="C369" s="221"/>
      <c r="D369" s="222" t="s">
        <v>147</v>
      </c>
      <c r="E369" s="223" t="s">
        <v>36</v>
      </c>
      <c r="F369" s="224" t="s">
        <v>677</v>
      </c>
      <c r="G369" s="221"/>
      <c r="H369" s="223" t="s">
        <v>36</v>
      </c>
      <c r="I369" s="225"/>
      <c r="J369" s="221"/>
      <c r="K369" s="221"/>
      <c r="L369" s="226"/>
      <c r="M369" s="227"/>
      <c r="N369" s="228"/>
      <c r="O369" s="228"/>
      <c r="P369" s="228"/>
      <c r="Q369" s="228"/>
      <c r="R369" s="228"/>
      <c r="S369" s="228"/>
      <c r="T369" s="229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30" t="s">
        <v>147</v>
      </c>
      <c r="AU369" s="230" t="s">
        <v>91</v>
      </c>
      <c r="AV369" s="13" t="s">
        <v>23</v>
      </c>
      <c r="AW369" s="13" t="s">
        <v>43</v>
      </c>
      <c r="AX369" s="13" t="s">
        <v>82</v>
      </c>
      <c r="AY369" s="230" t="s">
        <v>137</v>
      </c>
    </row>
    <row r="370" s="14" customFormat="1">
      <c r="A370" s="14"/>
      <c r="B370" s="231"/>
      <c r="C370" s="232"/>
      <c r="D370" s="222" t="s">
        <v>147</v>
      </c>
      <c r="E370" s="233" t="s">
        <v>36</v>
      </c>
      <c r="F370" s="234" t="s">
        <v>678</v>
      </c>
      <c r="G370" s="232"/>
      <c r="H370" s="235">
        <v>1082.904</v>
      </c>
      <c r="I370" s="236"/>
      <c r="J370" s="232"/>
      <c r="K370" s="232"/>
      <c r="L370" s="237"/>
      <c r="M370" s="238"/>
      <c r="N370" s="239"/>
      <c r="O370" s="239"/>
      <c r="P370" s="239"/>
      <c r="Q370" s="239"/>
      <c r="R370" s="239"/>
      <c r="S370" s="239"/>
      <c r="T370" s="240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41" t="s">
        <v>147</v>
      </c>
      <c r="AU370" s="241" t="s">
        <v>91</v>
      </c>
      <c r="AV370" s="14" t="s">
        <v>91</v>
      </c>
      <c r="AW370" s="14" t="s">
        <v>43</v>
      </c>
      <c r="AX370" s="14" t="s">
        <v>23</v>
      </c>
      <c r="AY370" s="241" t="s">
        <v>137</v>
      </c>
    </row>
    <row r="371" s="2" customFormat="1" ht="24.15" customHeight="1">
      <c r="A371" s="41"/>
      <c r="B371" s="42"/>
      <c r="C371" s="207" t="s">
        <v>679</v>
      </c>
      <c r="D371" s="207" t="s">
        <v>140</v>
      </c>
      <c r="E371" s="208" t="s">
        <v>680</v>
      </c>
      <c r="F371" s="209" t="s">
        <v>681</v>
      </c>
      <c r="G371" s="210" t="s">
        <v>225</v>
      </c>
      <c r="H371" s="211">
        <v>1082.904</v>
      </c>
      <c r="I371" s="212"/>
      <c r="J371" s="213">
        <f>ROUND(I371*H371,2)</f>
        <v>0</v>
      </c>
      <c r="K371" s="209" t="s">
        <v>226</v>
      </c>
      <c r="L371" s="47"/>
      <c r="M371" s="214" t="s">
        <v>36</v>
      </c>
      <c r="N371" s="215" t="s">
        <v>53</v>
      </c>
      <c r="O371" s="87"/>
      <c r="P371" s="216">
        <f>O371*H371</f>
        <v>0</v>
      </c>
      <c r="Q371" s="216">
        <v>0.0040000000000000001</v>
      </c>
      <c r="R371" s="216">
        <f>Q371*H371</f>
        <v>4.3316160000000004</v>
      </c>
      <c r="S371" s="216">
        <v>0</v>
      </c>
      <c r="T371" s="217">
        <f>S371*H371</f>
        <v>0</v>
      </c>
      <c r="U371" s="41"/>
      <c r="V371" s="41"/>
      <c r="W371" s="41"/>
      <c r="X371" s="41"/>
      <c r="Y371" s="41"/>
      <c r="Z371" s="41"/>
      <c r="AA371" s="41"/>
      <c r="AB371" s="41"/>
      <c r="AC371" s="41"/>
      <c r="AD371" s="41"/>
      <c r="AE371" s="41"/>
      <c r="AR371" s="218" t="s">
        <v>150</v>
      </c>
      <c r="AT371" s="218" t="s">
        <v>140</v>
      </c>
      <c r="AU371" s="218" t="s">
        <v>91</v>
      </c>
      <c r="AY371" s="19" t="s">
        <v>137</v>
      </c>
      <c r="BE371" s="219">
        <f>IF(N371="základní",J371,0)</f>
        <v>0</v>
      </c>
      <c r="BF371" s="219">
        <f>IF(N371="snížená",J371,0)</f>
        <v>0</v>
      </c>
      <c r="BG371" s="219">
        <f>IF(N371="zákl. přenesená",J371,0)</f>
        <v>0</v>
      </c>
      <c r="BH371" s="219">
        <f>IF(N371="sníž. přenesená",J371,0)</f>
        <v>0</v>
      </c>
      <c r="BI371" s="219">
        <f>IF(N371="nulová",J371,0)</f>
        <v>0</v>
      </c>
      <c r="BJ371" s="19" t="s">
        <v>23</v>
      </c>
      <c r="BK371" s="219">
        <f>ROUND(I371*H371,2)</f>
        <v>0</v>
      </c>
      <c r="BL371" s="19" t="s">
        <v>150</v>
      </c>
      <c r="BM371" s="218" t="s">
        <v>682</v>
      </c>
    </row>
    <row r="372" s="2" customFormat="1">
      <c r="A372" s="41"/>
      <c r="B372" s="42"/>
      <c r="C372" s="43"/>
      <c r="D372" s="256" t="s">
        <v>228</v>
      </c>
      <c r="E372" s="43"/>
      <c r="F372" s="257" t="s">
        <v>683</v>
      </c>
      <c r="G372" s="43"/>
      <c r="H372" s="43"/>
      <c r="I372" s="258"/>
      <c r="J372" s="43"/>
      <c r="K372" s="43"/>
      <c r="L372" s="47"/>
      <c r="M372" s="259"/>
      <c r="N372" s="260"/>
      <c r="O372" s="87"/>
      <c r="P372" s="87"/>
      <c r="Q372" s="87"/>
      <c r="R372" s="87"/>
      <c r="S372" s="87"/>
      <c r="T372" s="88"/>
      <c r="U372" s="41"/>
      <c r="V372" s="41"/>
      <c r="W372" s="41"/>
      <c r="X372" s="41"/>
      <c r="Y372" s="41"/>
      <c r="Z372" s="41"/>
      <c r="AA372" s="41"/>
      <c r="AB372" s="41"/>
      <c r="AC372" s="41"/>
      <c r="AD372" s="41"/>
      <c r="AE372" s="41"/>
      <c r="AT372" s="19" t="s">
        <v>228</v>
      </c>
      <c r="AU372" s="19" t="s">
        <v>91</v>
      </c>
    </row>
    <row r="373" s="14" customFormat="1">
      <c r="A373" s="14"/>
      <c r="B373" s="231"/>
      <c r="C373" s="232"/>
      <c r="D373" s="222" t="s">
        <v>147</v>
      </c>
      <c r="E373" s="233" t="s">
        <v>36</v>
      </c>
      <c r="F373" s="234" t="s">
        <v>678</v>
      </c>
      <c r="G373" s="232"/>
      <c r="H373" s="235">
        <v>1082.904</v>
      </c>
      <c r="I373" s="236"/>
      <c r="J373" s="232"/>
      <c r="K373" s="232"/>
      <c r="L373" s="237"/>
      <c r="M373" s="238"/>
      <c r="N373" s="239"/>
      <c r="O373" s="239"/>
      <c r="P373" s="239"/>
      <c r="Q373" s="239"/>
      <c r="R373" s="239"/>
      <c r="S373" s="239"/>
      <c r="T373" s="240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41" t="s">
        <v>147</v>
      </c>
      <c r="AU373" s="241" t="s">
        <v>91</v>
      </c>
      <c r="AV373" s="14" t="s">
        <v>91</v>
      </c>
      <c r="AW373" s="14" t="s">
        <v>43</v>
      </c>
      <c r="AX373" s="14" t="s">
        <v>23</v>
      </c>
      <c r="AY373" s="241" t="s">
        <v>137</v>
      </c>
    </row>
    <row r="374" s="2" customFormat="1" ht="24.15" customHeight="1">
      <c r="A374" s="41"/>
      <c r="B374" s="42"/>
      <c r="C374" s="207" t="s">
        <v>684</v>
      </c>
      <c r="D374" s="207" t="s">
        <v>140</v>
      </c>
      <c r="E374" s="208" t="s">
        <v>685</v>
      </c>
      <c r="F374" s="209" t="s">
        <v>686</v>
      </c>
      <c r="G374" s="210" t="s">
        <v>280</v>
      </c>
      <c r="H374" s="211">
        <v>266</v>
      </c>
      <c r="I374" s="212"/>
      <c r="J374" s="213">
        <f>ROUND(I374*H374,2)</f>
        <v>0</v>
      </c>
      <c r="K374" s="209" t="s">
        <v>226</v>
      </c>
      <c r="L374" s="47"/>
      <c r="M374" s="214" t="s">
        <v>36</v>
      </c>
      <c r="N374" s="215" t="s">
        <v>53</v>
      </c>
      <c r="O374" s="87"/>
      <c r="P374" s="216">
        <f>O374*H374</f>
        <v>0</v>
      </c>
      <c r="Q374" s="216">
        <v>0.0015</v>
      </c>
      <c r="R374" s="216">
        <f>Q374*H374</f>
        <v>0.39900000000000002</v>
      </c>
      <c r="S374" s="216">
        <v>0</v>
      </c>
      <c r="T374" s="217">
        <f>S374*H374</f>
        <v>0</v>
      </c>
      <c r="U374" s="41"/>
      <c r="V374" s="41"/>
      <c r="W374" s="41"/>
      <c r="X374" s="41"/>
      <c r="Y374" s="41"/>
      <c r="Z374" s="41"/>
      <c r="AA374" s="41"/>
      <c r="AB374" s="41"/>
      <c r="AC374" s="41"/>
      <c r="AD374" s="41"/>
      <c r="AE374" s="41"/>
      <c r="AR374" s="218" t="s">
        <v>150</v>
      </c>
      <c r="AT374" s="218" t="s">
        <v>140</v>
      </c>
      <c r="AU374" s="218" t="s">
        <v>91</v>
      </c>
      <c r="AY374" s="19" t="s">
        <v>137</v>
      </c>
      <c r="BE374" s="219">
        <f>IF(N374="základní",J374,0)</f>
        <v>0</v>
      </c>
      <c r="BF374" s="219">
        <f>IF(N374="snížená",J374,0)</f>
        <v>0</v>
      </c>
      <c r="BG374" s="219">
        <f>IF(N374="zákl. přenesená",J374,0)</f>
        <v>0</v>
      </c>
      <c r="BH374" s="219">
        <f>IF(N374="sníž. přenesená",J374,0)</f>
        <v>0</v>
      </c>
      <c r="BI374" s="219">
        <f>IF(N374="nulová",J374,0)</f>
        <v>0</v>
      </c>
      <c r="BJ374" s="19" t="s">
        <v>23</v>
      </c>
      <c r="BK374" s="219">
        <f>ROUND(I374*H374,2)</f>
        <v>0</v>
      </c>
      <c r="BL374" s="19" t="s">
        <v>150</v>
      </c>
      <c r="BM374" s="218" t="s">
        <v>687</v>
      </c>
    </row>
    <row r="375" s="2" customFormat="1">
      <c r="A375" s="41"/>
      <c r="B375" s="42"/>
      <c r="C375" s="43"/>
      <c r="D375" s="256" t="s">
        <v>228</v>
      </c>
      <c r="E375" s="43"/>
      <c r="F375" s="257" t="s">
        <v>688</v>
      </c>
      <c r="G375" s="43"/>
      <c r="H375" s="43"/>
      <c r="I375" s="258"/>
      <c r="J375" s="43"/>
      <c r="K375" s="43"/>
      <c r="L375" s="47"/>
      <c r="M375" s="259"/>
      <c r="N375" s="260"/>
      <c r="O375" s="87"/>
      <c r="P375" s="87"/>
      <c r="Q375" s="87"/>
      <c r="R375" s="87"/>
      <c r="S375" s="87"/>
      <c r="T375" s="88"/>
      <c r="U375" s="41"/>
      <c r="V375" s="41"/>
      <c r="W375" s="41"/>
      <c r="X375" s="41"/>
      <c r="Y375" s="41"/>
      <c r="Z375" s="41"/>
      <c r="AA375" s="41"/>
      <c r="AB375" s="41"/>
      <c r="AC375" s="41"/>
      <c r="AD375" s="41"/>
      <c r="AE375" s="41"/>
      <c r="AT375" s="19" t="s">
        <v>228</v>
      </c>
      <c r="AU375" s="19" t="s">
        <v>91</v>
      </c>
    </row>
    <row r="376" s="14" customFormat="1">
      <c r="A376" s="14"/>
      <c r="B376" s="231"/>
      <c r="C376" s="232"/>
      <c r="D376" s="222" t="s">
        <v>147</v>
      </c>
      <c r="E376" s="233" t="s">
        <v>36</v>
      </c>
      <c r="F376" s="234" t="s">
        <v>689</v>
      </c>
      <c r="G376" s="232"/>
      <c r="H376" s="235">
        <v>266</v>
      </c>
      <c r="I376" s="236"/>
      <c r="J376" s="232"/>
      <c r="K376" s="232"/>
      <c r="L376" s="237"/>
      <c r="M376" s="238"/>
      <c r="N376" s="239"/>
      <c r="O376" s="239"/>
      <c r="P376" s="239"/>
      <c r="Q376" s="239"/>
      <c r="R376" s="239"/>
      <c r="S376" s="239"/>
      <c r="T376" s="240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41" t="s">
        <v>147</v>
      </c>
      <c r="AU376" s="241" t="s">
        <v>91</v>
      </c>
      <c r="AV376" s="14" t="s">
        <v>91</v>
      </c>
      <c r="AW376" s="14" t="s">
        <v>43</v>
      </c>
      <c r="AX376" s="14" t="s">
        <v>23</v>
      </c>
      <c r="AY376" s="241" t="s">
        <v>137</v>
      </c>
    </row>
    <row r="377" s="2" customFormat="1" ht="37.8" customHeight="1">
      <c r="A377" s="41"/>
      <c r="B377" s="42"/>
      <c r="C377" s="207" t="s">
        <v>690</v>
      </c>
      <c r="D377" s="207" t="s">
        <v>140</v>
      </c>
      <c r="E377" s="208" t="s">
        <v>691</v>
      </c>
      <c r="F377" s="209" t="s">
        <v>692</v>
      </c>
      <c r="G377" s="210" t="s">
        <v>225</v>
      </c>
      <c r="H377" s="211">
        <v>465.45400000000001</v>
      </c>
      <c r="I377" s="212"/>
      <c r="J377" s="213">
        <f>ROUND(I377*H377,2)</f>
        <v>0</v>
      </c>
      <c r="K377" s="209" t="s">
        <v>226</v>
      </c>
      <c r="L377" s="47"/>
      <c r="M377" s="214" t="s">
        <v>36</v>
      </c>
      <c r="N377" s="215" t="s">
        <v>53</v>
      </c>
      <c r="O377" s="87"/>
      <c r="P377" s="216">
        <f>O377*H377</f>
        <v>0</v>
      </c>
      <c r="Q377" s="216">
        <v>0.0043800000000000002</v>
      </c>
      <c r="R377" s="216">
        <f>Q377*H377</f>
        <v>2.03868852</v>
      </c>
      <c r="S377" s="216">
        <v>0</v>
      </c>
      <c r="T377" s="217">
        <f>S377*H377</f>
        <v>0</v>
      </c>
      <c r="U377" s="41"/>
      <c r="V377" s="41"/>
      <c r="W377" s="41"/>
      <c r="X377" s="41"/>
      <c r="Y377" s="41"/>
      <c r="Z377" s="41"/>
      <c r="AA377" s="41"/>
      <c r="AB377" s="41"/>
      <c r="AC377" s="41"/>
      <c r="AD377" s="41"/>
      <c r="AE377" s="41"/>
      <c r="AR377" s="218" t="s">
        <v>150</v>
      </c>
      <c r="AT377" s="218" t="s">
        <v>140</v>
      </c>
      <c r="AU377" s="218" t="s">
        <v>91</v>
      </c>
      <c r="AY377" s="19" t="s">
        <v>137</v>
      </c>
      <c r="BE377" s="219">
        <f>IF(N377="základní",J377,0)</f>
        <v>0</v>
      </c>
      <c r="BF377" s="219">
        <f>IF(N377="snížená",J377,0)</f>
        <v>0</v>
      </c>
      <c r="BG377" s="219">
        <f>IF(N377="zákl. přenesená",J377,0)</f>
        <v>0</v>
      </c>
      <c r="BH377" s="219">
        <f>IF(N377="sníž. přenesená",J377,0)</f>
        <v>0</v>
      </c>
      <c r="BI377" s="219">
        <f>IF(N377="nulová",J377,0)</f>
        <v>0</v>
      </c>
      <c r="BJ377" s="19" t="s">
        <v>23</v>
      </c>
      <c r="BK377" s="219">
        <f>ROUND(I377*H377,2)</f>
        <v>0</v>
      </c>
      <c r="BL377" s="19" t="s">
        <v>150</v>
      </c>
      <c r="BM377" s="218" t="s">
        <v>693</v>
      </c>
    </row>
    <row r="378" s="2" customFormat="1">
      <c r="A378" s="41"/>
      <c r="B378" s="42"/>
      <c r="C378" s="43"/>
      <c r="D378" s="256" t="s">
        <v>228</v>
      </c>
      <c r="E378" s="43"/>
      <c r="F378" s="257" t="s">
        <v>694</v>
      </c>
      <c r="G378" s="43"/>
      <c r="H378" s="43"/>
      <c r="I378" s="258"/>
      <c r="J378" s="43"/>
      <c r="K378" s="43"/>
      <c r="L378" s="47"/>
      <c r="M378" s="259"/>
      <c r="N378" s="260"/>
      <c r="O378" s="87"/>
      <c r="P378" s="87"/>
      <c r="Q378" s="87"/>
      <c r="R378" s="87"/>
      <c r="S378" s="87"/>
      <c r="T378" s="88"/>
      <c r="U378" s="41"/>
      <c r="V378" s="41"/>
      <c r="W378" s="41"/>
      <c r="X378" s="41"/>
      <c r="Y378" s="41"/>
      <c r="Z378" s="41"/>
      <c r="AA378" s="41"/>
      <c r="AB378" s="41"/>
      <c r="AC378" s="41"/>
      <c r="AD378" s="41"/>
      <c r="AE378" s="41"/>
      <c r="AT378" s="19" t="s">
        <v>228</v>
      </c>
      <c r="AU378" s="19" t="s">
        <v>91</v>
      </c>
    </row>
    <row r="379" s="13" customFormat="1">
      <c r="A379" s="13"/>
      <c r="B379" s="220"/>
      <c r="C379" s="221"/>
      <c r="D379" s="222" t="s">
        <v>147</v>
      </c>
      <c r="E379" s="223" t="s">
        <v>36</v>
      </c>
      <c r="F379" s="224" t="s">
        <v>695</v>
      </c>
      <c r="G379" s="221"/>
      <c r="H379" s="223" t="s">
        <v>36</v>
      </c>
      <c r="I379" s="225"/>
      <c r="J379" s="221"/>
      <c r="K379" s="221"/>
      <c r="L379" s="226"/>
      <c r="M379" s="227"/>
      <c r="N379" s="228"/>
      <c r="O379" s="228"/>
      <c r="P379" s="228"/>
      <c r="Q379" s="228"/>
      <c r="R379" s="228"/>
      <c r="S379" s="228"/>
      <c r="T379" s="229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30" t="s">
        <v>147</v>
      </c>
      <c r="AU379" s="230" t="s">
        <v>91</v>
      </c>
      <c r="AV379" s="13" t="s">
        <v>23</v>
      </c>
      <c r="AW379" s="13" t="s">
        <v>43</v>
      </c>
      <c r="AX379" s="13" t="s">
        <v>82</v>
      </c>
      <c r="AY379" s="230" t="s">
        <v>137</v>
      </c>
    </row>
    <row r="380" s="14" customFormat="1">
      <c r="A380" s="14"/>
      <c r="B380" s="231"/>
      <c r="C380" s="232"/>
      <c r="D380" s="222" t="s">
        <v>147</v>
      </c>
      <c r="E380" s="233" t="s">
        <v>36</v>
      </c>
      <c r="F380" s="234" t="s">
        <v>696</v>
      </c>
      <c r="G380" s="232"/>
      <c r="H380" s="235">
        <v>465.45400000000001</v>
      </c>
      <c r="I380" s="236"/>
      <c r="J380" s="232"/>
      <c r="K380" s="232"/>
      <c r="L380" s="237"/>
      <c r="M380" s="238"/>
      <c r="N380" s="239"/>
      <c r="O380" s="239"/>
      <c r="P380" s="239"/>
      <c r="Q380" s="239"/>
      <c r="R380" s="239"/>
      <c r="S380" s="239"/>
      <c r="T380" s="240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41" t="s">
        <v>147</v>
      </c>
      <c r="AU380" s="241" t="s">
        <v>91</v>
      </c>
      <c r="AV380" s="14" t="s">
        <v>91</v>
      </c>
      <c r="AW380" s="14" t="s">
        <v>43</v>
      </c>
      <c r="AX380" s="14" t="s">
        <v>23</v>
      </c>
      <c r="AY380" s="241" t="s">
        <v>137</v>
      </c>
    </row>
    <row r="381" s="2" customFormat="1" ht="44.25" customHeight="1">
      <c r="A381" s="41"/>
      <c r="B381" s="42"/>
      <c r="C381" s="207" t="s">
        <v>697</v>
      </c>
      <c r="D381" s="207" t="s">
        <v>140</v>
      </c>
      <c r="E381" s="208" t="s">
        <v>698</v>
      </c>
      <c r="F381" s="209" t="s">
        <v>699</v>
      </c>
      <c r="G381" s="210" t="s">
        <v>280</v>
      </c>
      <c r="H381" s="211">
        <v>34.950000000000003</v>
      </c>
      <c r="I381" s="212"/>
      <c r="J381" s="213">
        <f>ROUND(I381*H381,2)</f>
        <v>0</v>
      </c>
      <c r="K381" s="209" t="s">
        <v>226</v>
      </c>
      <c r="L381" s="47"/>
      <c r="M381" s="214" t="s">
        <v>36</v>
      </c>
      <c r="N381" s="215" t="s">
        <v>53</v>
      </c>
      <c r="O381" s="87"/>
      <c r="P381" s="216">
        <f>O381*H381</f>
        <v>0</v>
      </c>
      <c r="Q381" s="216">
        <v>0</v>
      </c>
      <c r="R381" s="216">
        <f>Q381*H381</f>
        <v>0</v>
      </c>
      <c r="S381" s="216">
        <v>0</v>
      </c>
      <c r="T381" s="217">
        <f>S381*H381</f>
        <v>0</v>
      </c>
      <c r="U381" s="41"/>
      <c r="V381" s="41"/>
      <c r="W381" s="41"/>
      <c r="X381" s="41"/>
      <c r="Y381" s="41"/>
      <c r="Z381" s="41"/>
      <c r="AA381" s="41"/>
      <c r="AB381" s="41"/>
      <c r="AC381" s="41"/>
      <c r="AD381" s="41"/>
      <c r="AE381" s="41"/>
      <c r="AR381" s="218" t="s">
        <v>150</v>
      </c>
      <c r="AT381" s="218" t="s">
        <v>140</v>
      </c>
      <c r="AU381" s="218" t="s">
        <v>91</v>
      </c>
      <c r="AY381" s="19" t="s">
        <v>137</v>
      </c>
      <c r="BE381" s="219">
        <f>IF(N381="základní",J381,0)</f>
        <v>0</v>
      </c>
      <c r="BF381" s="219">
        <f>IF(N381="snížená",J381,0)</f>
        <v>0</v>
      </c>
      <c r="BG381" s="219">
        <f>IF(N381="zákl. přenesená",J381,0)</f>
        <v>0</v>
      </c>
      <c r="BH381" s="219">
        <f>IF(N381="sníž. přenesená",J381,0)</f>
        <v>0</v>
      </c>
      <c r="BI381" s="219">
        <f>IF(N381="nulová",J381,0)</f>
        <v>0</v>
      </c>
      <c r="BJ381" s="19" t="s">
        <v>23</v>
      </c>
      <c r="BK381" s="219">
        <f>ROUND(I381*H381,2)</f>
        <v>0</v>
      </c>
      <c r="BL381" s="19" t="s">
        <v>150</v>
      </c>
      <c r="BM381" s="218" t="s">
        <v>700</v>
      </c>
    </row>
    <row r="382" s="2" customFormat="1">
      <c r="A382" s="41"/>
      <c r="B382" s="42"/>
      <c r="C382" s="43"/>
      <c r="D382" s="256" t="s">
        <v>228</v>
      </c>
      <c r="E382" s="43"/>
      <c r="F382" s="257" t="s">
        <v>701</v>
      </c>
      <c r="G382" s="43"/>
      <c r="H382" s="43"/>
      <c r="I382" s="258"/>
      <c r="J382" s="43"/>
      <c r="K382" s="43"/>
      <c r="L382" s="47"/>
      <c r="M382" s="259"/>
      <c r="N382" s="260"/>
      <c r="O382" s="87"/>
      <c r="P382" s="87"/>
      <c r="Q382" s="87"/>
      <c r="R382" s="87"/>
      <c r="S382" s="87"/>
      <c r="T382" s="88"/>
      <c r="U382" s="41"/>
      <c r="V382" s="41"/>
      <c r="W382" s="41"/>
      <c r="X382" s="41"/>
      <c r="Y382" s="41"/>
      <c r="Z382" s="41"/>
      <c r="AA382" s="41"/>
      <c r="AB382" s="41"/>
      <c r="AC382" s="41"/>
      <c r="AD382" s="41"/>
      <c r="AE382" s="41"/>
      <c r="AT382" s="19" t="s">
        <v>228</v>
      </c>
      <c r="AU382" s="19" t="s">
        <v>91</v>
      </c>
    </row>
    <row r="383" s="14" customFormat="1">
      <c r="A383" s="14"/>
      <c r="B383" s="231"/>
      <c r="C383" s="232"/>
      <c r="D383" s="222" t="s">
        <v>147</v>
      </c>
      <c r="E383" s="233" t="s">
        <v>36</v>
      </c>
      <c r="F383" s="234" t="s">
        <v>702</v>
      </c>
      <c r="G383" s="232"/>
      <c r="H383" s="235">
        <v>18</v>
      </c>
      <c r="I383" s="236"/>
      <c r="J383" s="232"/>
      <c r="K383" s="232"/>
      <c r="L383" s="237"/>
      <c r="M383" s="238"/>
      <c r="N383" s="239"/>
      <c r="O383" s="239"/>
      <c r="P383" s="239"/>
      <c r="Q383" s="239"/>
      <c r="R383" s="239"/>
      <c r="S383" s="239"/>
      <c r="T383" s="240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41" t="s">
        <v>147</v>
      </c>
      <c r="AU383" s="241" t="s">
        <v>91</v>
      </c>
      <c r="AV383" s="14" t="s">
        <v>91</v>
      </c>
      <c r="AW383" s="14" t="s">
        <v>43</v>
      </c>
      <c r="AX383" s="14" t="s">
        <v>82</v>
      </c>
      <c r="AY383" s="241" t="s">
        <v>137</v>
      </c>
    </row>
    <row r="384" s="14" customFormat="1">
      <c r="A384" s="14"/>
      <c r="B384" s="231"/>
      <c r="C384" s="232"/>
      <c r="D384" s="222" t="s">
        <v>147</v>
      </c>
      <c r="E384" s="233" t="s">
        <v>36</v>
      </c>
      <c r="F384" s="234" t="s">
        <v>703</v>
      </c>
      <c r="G384" s="232"/>
      <c r="H384" s="235">
        <v>16.949999999999999</v>
      </c>
      <c r="I384" s="236"/>
      <c r="J384" s="232"/>
      <c r="K384" s="232"/>
      <c r="L384" s="237"/>
      <c r="M384" s="238"/>
      <c r="N384" s="239"/>
      <c r="O384" s="239"/>
      <c r="P384" s="239"/>
      <c r="Q384" s="239"/>
      <c r="R384" s="239"/>
      <c r="S384" s="239"/>
      <c r="T384" s="240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41" t="s">
        <v>147</v>
      </c>
      <c r="AU384" s="241" t="s">
        <v>91</v>
      </c>
      <c r="AV384" s="14" t="s">
        <v>91</v>
      </c>
      <c r="AW384" s="14" t="s">
        <v>43</v>
      </c>
      <c r="AX384" s="14" t="s">
        <v>82</v>
      </c>
      <c r="AY384" s="241" t="s">
        <v>137</v>
      </c>
    </row>
    <row r="385" s="2" customFormat="1" ht="24.15" customHeight="1">
      <c r="A385" s="41"/>
      <c r="B385" s="42"/>
      <c r="C385" s="261" t="s">
        <v>704</v>
      </c>
      <c r="D385" s="261" t="s">
        <v>285</v>
      </c>
      <c r="E385" s="262" t="s">
        <v>705</v>
      </c>
      <c r="F385" s="263" t="s">
        <v>706</v>
      </c>
      <c r="G385" s="264" t="s">
        <v>280</v>
      </c>
      <c r="H385" s="265">
        <v>36.698</v>
      </c>
      <c r="I385" s="266"/>
      <c r="J385" s="267">
        <f>ROUND(I385*H385,2)</f>
        <v>0</v>
      </c>
      <c r="K385" s="263" t="s">
        <v>226</v>
      </c>
      <c r="L385" s="268"/>
      <c r="M385" s="269" t="s">
        <v>36</v>
      </c>
      <c r="N385" s="270" t="s">
        <v>53</v>
      </c>
      <c r="O385" s="87"/>
      <c r="P385" s="216">
        <f>O385*H385</f>
        <v>0</v>
      </c>
      <c r="Q385" s="216">
        <v>0.00020000000000000001</v>
      </c>
      <c r="R385" s="216">
        <f>Q385*H385</f>
        <v>0.0073396000000000008</v>
      </c>
      <c r="S385" s="216">
        <v>0</v>
      </c>
      <c r="T385" s="217">
        <f>S385*H385</f>
        <v>0</v>
      </c>
      <c r="U385" s="41"/>
      <c r="V385" s="41"/>
      <c r="W385" s="41"/>
      <c r="X385" s="41"/>
      <c r="Y385" s="41"/>
      <c r="Z385" s="41"/>
      <c r="AA385" s="41"/>
      <c r="AB385" s="41"/>
      <c r="AC385" s="41"/>
      <c r="AD385" s="41"/>
      <c r="AE385" s="41"/>
      <c r="AR385" s="218" t="s">
        <v>182</v>
      </c>
      <c r="AT385" s="218" t="s">
        <v>285</v>
      </c>
      <c r="AU385" s="218" t="s">
        <v>91</v>
      </c>
      <c r="AY385" s="19" t="s">
        <v>137</v>
      </c>
      <c r="BE385" s="219">
        <f>IF(N385="základní",J385,0)</f>
        <v>0</v>
      </c>
      <c r="BF385" s="219">
        <f>IF(N385="snížená",J385,0)</f>
        <v>0</v>
      </c>
      <c r="BG385" s="219">
        <f>IF(N385="zákl. přenesená",J385,0)</f>
        <v>0</v>
      </c>
      <c r="BH385" s="219">
        <f>IF(N385="sníž. přenesená",J385,0)</f>
        <v>0</v>
      </c>
      <c r="BI385" s="219">
        <f>IF(N385="nulová",J385,0)</f>
        <v>0</v>
      </c>
      <c r="BJ385" s="19" t="s">
        <v>23</v>
      </c>
      <c r="BK385" s="219">
        <f>ROUND(I385*H385,2)</f>
        <v>0</v>
      </c>
      <c r="BL385" s="19" t="s">
        <v>150</v>
      </c>
      <c r="BM385" s="218" t="s">
        <v>707</v>
      </c>
    </row>
    <row r="386" s="14" customFormat="1">
      <c r="A386" s="14"/>
      <c r="B386" s="231"/>
      <c r="C386" s="232"/>
      <c r="D386" s="222" t="s">
        <v>147</v>
      </c>
      <c r="E386" s="233" t="s">
        <v>36</v>
      </c>
      <c r="F386" s="234" t="s">
        <v>708</v>
      </c>
      <c r="G386" s="232"/>
      <c r="H386" s="235">
        <v>36.698</v>
      </c>
      <c r="I386" s="236"/>
      <c r="J386" s="232"/>
      <c r="K386" s="232"/>
      <c r="L386" s="237"/>
      <c r="M386" s="238"/>
      <c r="N386" s="239"/>
      <c r="O386" s="239"/>
      <c r="P386" s="239"/>
      <c r="Q386" s="239"/>
      <c r="R386" s="239"/>
      <c r="S386" s="239"/>
      <c r="T386" s="240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41" t="s">
        <v>147</v>
      </c>
      <c r="AU386" s="241" t="s">
        <v>91</v>
      </c>
      <c r="AV386" s="14" t="s">
        <v>91</v>
      </c>
      <c r="AW386" s="14" t="s">
        <v>43</v>
      </c>
      <c r="AX386" s="14" t="s">
        <v>23</v>
      </c>
      <c r="AY386" s="241" t="s">
        <v>137</v>
      </c>
    </row>
    <row r="387" s="2" customFormat="1" ht="44.25" customHeight="1">
      <c r="A387" s="41"/>
      <c r="B387" s="42"/>
      <c r="C387" s="207" t="s">
        <v>709</v>
      </c>
      <c r="D387" s="207" t="s">
        <v>140</v>
      </c>
      <c r="E387" s="208" t="s">
        <v>710</v>
      </c>
      <c r="F387" s="209" t="s">
        <v>711</v>
      </c>
      <c r="G387" s="210" t="s">
        <v>280</v>
      </c>
      <c r="H387" s="211">
        <v>133</v>
      </c>
      <c r="I387" s="212"/>
      <c r="J387" s="213">
        <f>ROUND(I387*H387,2)</f>
        <v>0</v>
      </c>
      <c r="K387" s="209" t="s">
        <v>226</v>
      </c>
      <c r="L387" s="47"/>
      <c r="M387" s="214" t="s">
        <v>36</v>
      </c>
      <c r="N387" s="215" t="s">
        <v>53</v>
      </c>
      <c r="O387" s="87"/>
      <c r="P387" s="216">
        <f>O387*H387</f>
        <v>0</v>
      </c>
      <c r="Q387" s="216">
        <v>0</v>
      </c>
      <c r="R387" s="216">
        <f>Q387*H387</f>
        <v>0</v>
      </c>
      <c r="S387" s="216">
        <v>0</v>
      </c>
      <c r="T387" s="217">
        <f>S387*H387</f>
        <v>0</v>
      </c>
      <c r="U387" s="41"/>
      <c r="V387" s="41"/>
      <c r="W387" s="41"/>
      <c r="X387" s="41"/>
      <c r="Y387" s="41"/>
      <c r="Z387" s="41"/>
      <c r="AA387" s="41"/>
      <c r="AB387" s="41"/>
      <c r="AC387" s="41"/>
      <c r="AD387" s="41"/>
      <c r="AE387" s="41"/>
      <c r="AR387" s="218" t="s">
        <v>150</v>
      </c>
      <c r="AT387" s="218" t="s">
        <v>140</v>
      </c>
      <c r="AU387" s="218" t="s">
        <v>91</v>
      </c>
      <c r="AY387" s="19" t="s">
        <v>137</v>
      </c>
      <c r="BE387" s="219">
        <f>IF(N387="základní",J387,0)</f>
        <v>0</v>
      </c>
      <c r="BF387" s="219">
        <f>IF(N387="snížená",J387,0)</f>
        <v>0</v>
      </c>
      <c r="BG387" s="219">
        <f>IF(N387="zákl. přenesená",J387,0)</f>
        <v>0</v>
      </c>
      <c r="BH387" s="219">
        <f>IF(N387="sníž. přenesená",J387,0)</f>
        <v>0</v>
      </c>
      <c r="BI387" s="219">
        <f>IF(N387="nulová",J387,0)</f>
        <v>0</v>
      </c>
      <c r="BJ387" s="19" t="s">
        <v>23</v>
      </c>
      <c r="BK387" s="219">
        <f>ROUND(I387*H387,2)</f>
        <v>0</v>
      </c>
      <c r="BL387" s="19" t="s">
        <v>150</v>
      </c>
      <c r="BM387" s="218" t="s">
        <v>712</v>
      </c>
    </row>
    <row r="388" s="2" customFormat="1">
      <c r="A388" s="41"/>
      <c r="B388" s="42"/>
      <c r="C388" s="43"/>
      <c r="D388" s="256" t="s">
        <v>228</v>
      </c>
      <c r="E388" s="43"/>
      <c r="F388" s="257" t="s">
        <v>713</v>
      </c>
      <c r="G388" s="43"/>
      <c r="H388" s="43"/>
      <c r="I388" s="258"/>
      <c r="J388" s="43"/>
      <c r="K388" s="43"/>
      <c r="L388" s="47"/>
      <c r="M388" s="259"/>
      <c r="N388" s="260"/>
      <c r="O388" s="87"/>
      <c r="P388" s="87"/>
      <c r="Q388" s="87"/>
      <c r="R388" s="87"/>
      <c r="S388" s="87"/>
      <c r="T388" s="88"/>
      <c r="U388" s="41"/>
      <c r="V388" s="41"/>
      <c r="W388" s="41"/>
      <c r="X388" s="41"/>
      <c r="Y388" s="41"/>
      <c r="Z388" s="41"/>
      <c r="AA388" s="41"/>
      <c r="AB388" s="41"/>
      <c r="AC388" s="41"/>
      <c r="AD388" s="41"/>
      <c r="AE388" s="41"/>
      <c r="AT388" s="19" t="s">
        <v>228</v>
      </c>
      <c r="AU388" s="19" t="s">
        <v>91</v>
      </c>
    </row>
    <row r="389" s="14" customFormat="1">
      <c r="A389" s="14"/>
      <c r="B389" s="231"/>
      <c r="C389" s="232"/>
      <c r="D389" s="222" t="s">
        <v>147</v>
      </c>
      <c r="E389" s="233" t="s">
        <v>36</v>
      </c>
      <c r="F389" s="234" t="s">
        <v>714</v>
      </c>
      <c r="G389" s="232"/>
      <c r="H389" s="235">
        <v>133</v>
      </c>
      <c r="I389" s="236"/>
      <c r="J389" s="232"/>
      <c r="K389" s="232"/>
      <c r="L389" s="237"/>
      <c r="M389" s="238"/>
      <c r="N389" s="239"/>
      <c r="O389" s="239"/>
      <c r="P389" s="239"/>
      <c r="Q389" s="239"/>
      <c r="R389" s="239"/>
      <c r="S389" s="239"/>
      <c r="T389" s="240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41" t="s">
        <v>147</v>
      </c>
      <c r="AU389" s="241" t="s">
        <v>91</v>
      </c>
      <c r="AV389" s="14" t="s">
        <v>91</v>
      </c>
      <c r="AW389" s="14" t="s">
        <v>43</v>
      </c>
      <c r="AX389" s="14" t="s">
        <v>23</v>
      </c>
      <c r="AY389" s="241" t="s">
        <v>137</v>
      </c>
    </row>
    <row r="390" s="2" customFormat="1" ht="16.5" customHeight="1">
      <c r="A390" s="41"/>
      <c r="B390" s="42"/>
      <c r="C390" s="261" t="s">
        <v>715</v>
      </c>
      <c r="D390" s="261" t="s">
        <v>285</v>
      </c>
      <c r="E390" s="262" t="s">
        <v>716</v>
      </c>
      <c r="F390" s="263" t="s">
        <v>717</v>
      </c>
      <c r="G390" s="264" t="s">
        <v>280</v>
      </c>
      <c r="H390" s="265">
        <v>131.25</v>
      </c>
      <c r="I390" s="266"/>
      <c r="J390" s="267">
        <f>ROUND(I390*H390,2)</f>
        <v>0</v>
      </c>
      <c r="K390" s="263" t="s">
        <v>226</v>
      </c>
      <c r="L390" s="268"/>
      <c r="M390" s="269" t="s">
        <v>36</v>
      </c>
      <c r="N390" s="270" t="s">
        <v>53</v>
      </c>
      <c r="O390" s="87"/>
      <c r="P390" s="216">
        <f>O390*H390</f>
        <v>0</v>
      </c>
      <c r="Q390" s="216">
        <v>0.00010000000000000001</v>
      </c>
      <c r="R390" s="216">
        <f>Q390*H390</f>
        <v>0.013125000000000001</v>
      </c>
      <c r="S390" s="216">
        <v>0</v>
      </c>
      <c r="T390" s="217">
        <f>S390*H390</f>
        <v>0</v>
      </c>
      <c r="U390" s="41"/>
      <c r="V390" s="41"/>
      <c r="W390" s="41"/>
      <c r="X390" s="41"/>
      <c r="Y390" s="41"/>
      <c r="Z390" s="41"/>
      <c r="AA390" s="41"/>
      <c r="AB390" s="41"/>
      <c r="AC390" s="41"/>
      <c r="AD390" s="41"/>
      <c r="AE390" s="41"/>
      <c r="AR390" s="218" t="s">
        <v>182</v>
      </c>
      <c r="AT390" s="218" t="s">
        <v>285</v>
      </c>
      <c r="AU390" s="218" t="s">
        <v>91</v>
      </c>
      <c r="AY390" s="19" t="s">
        <v>137</v>
      </c>
      <c r="BE390" s="219">
        <f>IF(N390="základní",J390,0)</f>
        <v>0</v>
      </c>
      <c r="BF390" s="219">
        <f>IF(N390="snížená",J390,0)</f>
        <v>0</v>
      </c>
      <c r="BG390" s="219">
        <f>IF(N390="zákl. přenesená",J390,0)</f>
        <v>0</v>
      </c>
      <c r="BH390" s="219">
        <f>IF(N390="sníž. přenesená",J390,0)</f>
        <v>0</v>
      </c>
      <c r="BI390" s="219">
        <f>IF(N390="nulová",J390,0)</f>
        <v>0</v>
      </c>
      <c r="BJ390" s="19" t="s">
        <v>23</v>
      </c>
      <c r="BK390" s="219">
        <f>ROUND(I390*H390,2)</f>
        <v>0</v>
      </c>
      <c r="BL390" s="19" t="s">
        <v>150</v>
      </c>
      <c r="BM390" s="218" t="s">
        <v>718</v>
      </c>
    </row>
    <row r="391" s="14" customFormat="1">
      <c r="A391" s="14"/>
      <c r="B391" s="231"/>
      <c r="C391" s="232"/>
      <c r="D391" s="222" t="s">
        <v>147</v>
      </c>
      <c r="E391" s="233" t="s">
        <v>36</v>
      </c>
      <c r="F391" s="234" t="s">
        <v>719</v>
      </c>
      <c r="G391" s="232"/>
      <c r="H391" s="235">
        <v>131.25</v>
      </c>
      <c r="I391" s="236"/>
      <c r="J391" s="232"/>
      <c r="K391" s="232"/>
      <c r="L391" s="237"/>
      <c r="M391" s="238"/>
      <c r="N391" s="239"/>
      <c r="O391" s="239"/>
      <c r="P391" s="239"/>
      <c r="Q391" s="239"/>
      <c r="R391" s="239"/>
      <c r="S391" s="239"/>
      <c r="T391" s="240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41" t="s">
        <v>147</v>
      </c>
      <c r="AU391" s="241" t="s">
        <v>91</v>
      </c>
      <c r="AV391" s="14" t="s">
        <v>91</v>
      </c>
      <c r="AW391" s="14" t="s">
        <v>43</v>
      </c>
      <c r="AX391" s="14" t="s">
        <v>23</v>
      </c>
      <c r="AY391" s="241" t="s">
        <v>137</v>
      </c>
    </row>
    <row r="392" s="2" customFormat="1" ht="44.25" customHeight="1">
      <c r="A392" s="41"/>
      <c r="B392" s="42"/>
      <c r="C392" s="207" t="s">
        <v>720</v>
      </c>
      <c r="D392" s="207" t="s">
        <v>140</v>
      </c>
      <c r="E392" s="208" t="s">
        <v>710</v>
      </c>
      <c r="F392" s="209" t="s">
        <v>711</v>
      </c>
      <c r="G392" s="210" t="s">
        <v>280</v>
      </c>
      <c r="H392" s="211">
        <v>40.950000000000003</v>
      </c>
      <c r="I392" s="212"/>
      <c r="J392" s="213">
        <f>ROUND(I392*H392,2)</f>
        <v>0</v>
      </c>
      <c r="K392" s="209" t="s">
        <v>226</v>
      </c>
      <c r="L392" s="47"/>
      <c r="M392" s="214" t="s">
        <v>36</v>
      </c>
      <c r="N392" s="215" t="s">
        <v>53</v>
      </c>
      <c r="O392" s="87"/>
      <c r="P392" s="216">
        <f>O392*H392</f>
        <v>0</v>
      </c>
      <c r="Q392" s="216">
        <v>0</v>
      </c>
      <c r="R392" s="216">
        <f>Q392*H392</f>
        <v>0</v>
      </c>
      <c r="S392" s="216">
        <v>0</v>
      </c>
      <c r="T392" s="217">
        <f>S392*H392</f>
        <v>0</v>
      </c>
      <c r="U392" s="41"/>
      <c r="V392" s="41"/>
      <c r="W392" s="41"/>
      <c r="X392" s="41"/>
      <c r="Y392" s="41"/>
      <c r="Z392" s="41"/>
      <c r="AA392" s="41"/>
      <c r="AB392" s="41"/>
      <c r="AC392" s="41"/>
      <c r="AD392" s="41"/>
      <c r="AE392" s="41"/>
      <c r="AR392" s="218" t="s">
        <v>150</v>
      </c>
      <c r="AT392" s="218" t="s">
        <v>140</v>
      </c>
      <c r="AU392" s="218" t="s">
        <v>91</v>
      </c>
      <c r="AY392" s="19" t="s">
        <v>137</v>
      </c>
      <c r="BE392" s="219">
        <f>IF(N392="základní",J392,0)</f>
        <v>0</v>
      </c>
      <c r="BF392" s="219">
        <f>IF(N392="snížená",J392,0)</f>
        <v>0</v>
      </c>
      <c r="BG392" s="219">
        <f>IF(N392="zákl. přenesená",J392,0)</f>
        <v>0</v>
      </c>
      <c r="BH392" s="219">
        <f>IF(N392="sníž. přenesená",J392,0)</f>
        <v>0</v>
      </c>
      <c r="BI392" s="219">
        <f>IF(N392="nulová",J392,0)</f>
        <v>0</v>
      </c>
      <c r="BJ392" s="19" t="s">
        <v>23</v>
      </c>
      <c r="BK392" s="219">
        <f>ROUND(I392*H392,2)</f>
        <v>0</v>
      </c>
      <c r="BL392" s="19" t="s">
        <v>150</v>
      </c>
      <c r="BM392" s="218" t="s">
        <v>721</v>
      </c>
    </row>
    <row r="393" s="2" customFormat="1">
      <c r="A393" s="41"/>
      <c r="B393" s="42"/>
      <c r="C393" s="43"/>
      <c r="D393" s="256" t="s">
        <v>228</v>
      </c>
      <c r="E393" s="43"/>
      <c r="F393" s="257" t="s">
        <v>713</v>
      </c>
      <c r="G393" s="43"/>
      <c r="H393" s="43"/>
      <c r="I393" s="258"/>
      <c r="J393" s="43"/>
      <c r="K393" s="43"/>
      <c r="L393" s="47"/>
      <c r="M393" s="259"/>
      <c r="N393" s="260"/>
      <c r="O393" s="87"/>
      <c r="P393" s="87"/>
      <c r="Q393" s="87"/>
      <c r="R393" s="87"/>
      <c r="S393" s="87"/>
      <c r="T393" s="88"/>
      <c r="U393" s="41"/>
      <c r="V393" s="41"/>
      <c r="W393" s="41"/>
      <c r="X393" s="41"/>
      <c r="Y393" s="41"/>
      <c r="Z393" s="41"/>
      <c r="AA393" s="41"/>
      <c r="AB393" s="41"/>
      <c r="AC393" s="41"/>
      <c r="AD393" s="41"/>
      <c r="AE393" s="41"/>
      <c r="AT393" s="19" t="s">
        <v>228</v>
      </c>
      <c r="AU393" s="19" t="s">
        <v>91</v>
      </c>
    </row>
    <row r="394" s="13" customFormat="1">
      <c r="A394" s="13"/>
      <c r="B394" s="220"/>
      <c r="C394" s="221"/>
      <c r="D394" s="222" t="s">
        <v>147</v>
      </c>
      <c r="E394" s="223" t="s">
        <v>36</v>
      </c>
      <c r="F394" s="224" t="s">
        <v>722</v>
      </c>
      <c r="G394" s="221"/>
      <c r="H394" s="223" t="s">
        <v>36</v>
      </c>
      <c r="I394" s="225"/>
      <c r="J394" s="221"/>
      <c r="K394" s="221"/>
      <c r="L394" s="226"/>
      <c r="M394" s="227"/>
      <c r="N394" s="228"/>
      <c r="O394" s="228"/>
      <c r="P394" s="228"/>
      <c r="Q394" s="228"/>
      <c r="R394" s="228"/>
      <c r="S394" s="228"/>
      <c r="T394" s="229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30" t="s">
        <v>147</v>
      </c>
      <c r="AU394" s="230" t="s">
        <v>91</v>
      </c>
      <c r="AV394" s="13" t="s">
        <v>23</v>
      </c>
      <c r="AW394" s="13" t="s">
        <v>43</v>
      </c>
      <c r="AX394" s="13" t="s">
        <v>82</v>
      </c>
      <c r="AY394" s="230" t="s">
        <v>137</v>
      </c>
    </row>
    <row r="395" s="14" customFormat="1">
      <c r="A395" s="14"/>
      <c r="B395" s="231"/>
      <c r="C395" s="232"/>
      <c r="D395" s="222" t="s">
        <v>147</v>
      </c>
      <c r="E395" s="233" t="s">
        <v>36</v>
      </c>
      <c r="F395" s="234" t="s">
        <v>723</v>
      </c>
      <c r="G395" s="232"/>
      <c r="H395" s="235">
        <v>40.950000000000003</v>
      </c>
      <c r="I395" s="236"/>
      <c r="J395" s="232"/>
      <c r="K395" s="232"/>
      <c r="L395" s="237"/>
      <c r="M395" s="238"/>
      <c r="N395" s="239"/>
      <c r="O395" s="239"/>
      <c r="P395" s="239"/>
      <c r="Q395" s="239"/>
      <c r="R395" s="239"/>
      <c r="S395" s="239"/>
      <c r="T395" s="240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41" t="s">
        <v>147</v>
      </c>
      <c r="AU395" s="241" t="s">
        <v>91</v>
      </c>
      <c r="AV395" s="14" t="s">
        <v>91</v>
      </c>
      <c r="AW395" s="14" t="s">
        <v>43</v>
      </c>
      <c r="AX395" s="14" t="s">
        <v>23</v>
      </c>
      <c r="AY395" s="241" t="s">
        <v>137</v>
      </c>
    </row>
    <row r="396" s="2" customFormat="1" ht="24.15" customHeight="1">
      <c r="A396" s="41"/>
      <c r="B396" s="42"/>
      <c r="C396" s="261" t="s">
        <v>724</v>
      </c>
      <c r="D396" s="261" t="s">
        <v>285</v>
      </c>
      <c r="E396" s="262" t="s">
        <v>725</v>
      </c>
      <c r="F396" s="263" t="s">
        <v>726</v>
      </c>
      <c r="G396" s="264" t="s">
        <v>280</v>
      </c>
      <c r="H396" s="265">
        <v>42.997999999999998</v>
      </c>
      <c r="I396" s="266"/>
      <c r="J396" s="267">
        <f>ROUND(I396*H396,2)</f>
        <v>0</v>
      </c>
      <c r="K396" s="263" t="s">
        <v>226</v>
      </c>
      <c r="L396" s="268"/>
      <c r="M396" s="269" t="s">
        <v>36</v>
      </c>
      <c r="N396" s="270" t="s">
        <v>53</v>
      </c>
      <c r="O396" s="87"/>
      <c r="P396" s="216">
        <f>O396*H396</f>
        <v>0</v>
      </c>
      <c r="Q396" s="216">
        <v>0.00029999999999999997</v>
      </c>
      <c r="R396" s="216">
        <f>Q396*H396</f>
        <v>0.012899399999999998</v>
      </c>
      <c r="S396" s="216">
        <v>0</v>
      </c>
      <c r="T396" s="217">
        <f>S396*H396</f>
        <v>0</v>
      </c>
      <c r="U396" s="41"/>
      <c r="V396" s="41"/>
      <c r="W396" s="41"/>
      <c r="X396" s="41"/>
      <c r="Y396" s="41"/>
      <c r="Z396" s="41"/>
      <c r="AA396" s="41"/>
      <c r="AB396" s="41"/>
      <c r="AC396" s="41"/>
      <c r="AD396" s="41"/>
      <c r="AE396" s="41"/>
      <c r="AR396" s="218" t="s">
        <v>182</v>
      </c>
      <c r="AT396" s="218" t="s">
        <v>285</v>
      </c>
      <c r="AU396" s="218" t="s">
        <v>91</v>
      </c>
      <c r="AY396" s="19" t="s">
        <v>137</v>
      </c>
      <c r="BE396" s="219">
        <f>IF(N396="základní",J396,0)</f>
        <v>0</v>
      </c>
      <c r="BF396" s="219">
        <f>IF(N396="snížená",J396,0)</f>
        <v>0</v>
      </c>
      <c r="BG396" s="219">
        <f>IF(N396="zákl. přenesená",J396,0)</f>
        <v>0</v>
      </c>
      <c r="BH396" s="219">
        <f>IF(N396="sníž. přenesená",J396,0)</f>
        <v>0</v>
      </c>
      <c r="BI396" s="219">
        <f>IF(N396="nulová",J396,0)</f>
        <v>0</v>
      </c>
      <c r="BJ396" s="19" t="s">
        <v>23</v>
      </c>
      <c r="BK396" s="219">
        <f>ROUND(I396*H396,2)</f>
        <v>0</v>
      </c>
      <c r="BL396" s="19" t="s">
        <v>150</v>
      </c>
      <c r="BM396" s="218" t="s">
        <v>727</v>
      </c>
    </row>
    <row r="397" s="14" customFormat="1">
      <c r="A397" s="14"/>
      <c r="B397" s="231"/>
      <c r="C397" s="232"/>
      <c r="D397" s="222" t="s">
        <v>147</v>
      </c>
      <c r="E397" s="233" t="s">
        <v>36</v>
      </c>
      <c r="F397" s="234" t="s">
        <v>728</v>
      </c>
      <c r="G397" s="232"/>
      <c r="H397" s="235">
        <v>42.997999999999998</v>
      </c>
      <c r="I397" s="236"/>
      <c r="J397" s="232"/>
      <c r="K397" s="232"/>
      <c r="L397" s="237"/>
      <c r="M397" s="238"/>
      <c r="N397" s="239"/>
      <c r="O397" s="239"/>
      <c r="P397" s="239"/>
      <c r="Q397" s="239"/>
      <c r="R397" s="239"/>
      <c r="S397" s="239"/>
      <c r="T397" s="240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41" t="s">
        <v>147</v>
      </c>
      <c r="AU397" s="241" t="s">
        <v>91</v>
      </c>
      <c r="AV397" s="14" t="s">
        <v>91</v>
      </c>
      <c r="AW397" s="14" t="s">
        <v>43</v>
      </c>
      <c r="AX397" s="14" t="s">
        <v>23</v>
      </c>
      <c r="AY397" s="241" t="s">
        <v>137</v>
      </c>
    </row>
    <row r="398" s="2" customFormat="1" ht="55.5" customHeight="1">
      <c r="A398" s="41"/>
      <c r="B398" s="42"/>
      <c r="C398" s="207" t="s">
        <v>729</v>
      </c>
      <c r="D398" s="207" t="s">
        <v>140</v>
      </c>
      <c r="E398" s="208" t="s">
        <v>730</v>
      </c>
      <c r="F398" s="209" t="s">
        <v>731</v>
      </c>
      <c r="G398" s="210" t="s">
        <v>280</v>
      </c>
      <c r="H398" s="211">
        <v>85.5</v>
      </c>
      <c r="I398" s="212"/>
      <c r="J398" s="213">
        <f>ROUND(I398*H398,2)</f>
        <v>0</v>
      </c>
      <c r="K398" s="209" t="s">
        <v>226</v>
      </c>
      <c r="L398" s="47"/>
      <c r="M398" s="214" t="s">
        <v>36</v>
      </c>
      <c r="N398" s="215" t="s">
        <v>53</v>
      </c>
      <c r="O398" s="87"/>
      <c r="P398" s="216">
        <f>O398*H398</f>
        <v>0</v>
      </c>
      <c r="Q398" s="216">
        <v>0</v>
      </c>
      <c r="R398" s="216">
        <f>Q398*H398</f>
        <v>0</v>
      </c>
      <c r="S398" s="216">
        <v>0</v>
      </c>
      <c r="T398" s="217">
        <f>S398*H398</f>
        <v>0</v>
      </c>
      <c r="U398" s="41"/>
      <c r="V398" s="41"/>
      <c r="W398" s="41"/>
      <c r="X398" s="41"/>
      <c r="Y398" s="41"/>
      <c r="Z398" s="41"/>
      <c r="AA398" s="41"/>
      <c r="AB398" s="41"/>
      <c r="AC398" s="41"/>
      <c r="AD398" s="41"/>
      <c r="AE398" s="41"/>
      <c r="AR398" s="218" t="s">
        <v>150</v>
      </c>
      <c r="AT398" s="218" t="s">
        <v>140</v>
      </c>
      <c r="AU398" s="218" t="s">
        <v>91</v>
      </c>
      <c r="AY398" s="19" t="s">
        <v>137</v>
      </c>
      <c r="BE398" s="219">
        <f>IF(N398="základní",J398,0)</f>
        <v>0</v>
      </c>
      <c r="BF398" s="219">
        <f>IF(N398="snížená",J398,0)</f>
        <v>0</v>
      </c>
      <c r="BG398" s="219">
        <f>IF(N398="zákl. přenesená",J398,0)</f>
        <v>0</v>
      </c>
      <c r="BH398" s="219">
        <f>IF(N398="sníž. přenesená",J398,0)</f>
        <v>0</v>
      </c>
      <c r="BI398" s="219">
        <f>IF(N398="nulová",J398,0)</f>
        <v>0</v>
      </c>
      <c r="BJ398" s="19" t="s">
        <v>23</v>
      </c>
      <c r="BK398" s="219">
        <f>ROUND(I398*H398,2)</f>
        <v>0</v>
      </c>
      <c r="BL398" s="19" t="s">
        <v>150</v>
      </c>
      <c r="BM398" s="218" t="s">
        <v>732</v>
      </c>
    </row>
    <row r="399" s="2" customFormat="1">
      <c r="A399" s="41"/>
      <c r="B399" s="42"/>
      <c r="C399" s="43"/>
      <c r="D399" s="256" t="s">
        <v>228</v>
      </c>
      <c r="E399" s="43"/>
      <c r="F399" s="257" t="s">
        <v>733</v>
      </c>
      <c r="G399" s="43"/>
      <c r="H399" s="43"/>
      <c r="I399" s="258"/>
      <c r="J399" s="43"/>
      <c r="K399" s="43"/>
      <c r="L399" s="47"/>
      <c r="M399" s="259"/>
      <c r="N399" s="260"/>
      <c r="O399" s="87"/>
      <c r="P399" s="87"/>
      <c r="Q399" s="87"/>
      <c r="R399" s="87"/>
      <c r="S399" s="87"/>
      <c r="T399" s="88"/>
      <c r="U399" s="41"/>
      <c r="V399" s="41"/>
      <c r="W399" s="41"/>
      <c r="X399" s="41"/>
      <c r="Y399" s="41"/>
      <c r="Z399" s="41"/>
      <c r="AA399" s="41"/>
      <c r="AB399" s="41"/>
      <c r="AC399" s="41"/>
      <c r="AD399" s="41"/>
      <c r="AE399" s="41"/>
      <c r="AT399" s="19" t="s">
        <v>228</v>
      </c>
      <c r="AU399" s="19" t="s">
        <v>91</v>
      </c>
    </row>
    <row r="400" s="14" customFormat="1">
      <c r="A400" s="14"/>
      <c r="B400" s="231"/>
      <c r="C400" s="232"/>
      <c r="D400" s="222" t="s">
        <v>147</v>
      </c>
      <c r="E400" s="233" t="s">
        <v>36</v>
      </c>
      <c r="F400" s="234" t="s">
        <v>734</v>
      </c>
      <c r="G400" s="232"/>
      <c r="H400" s="235">
        <v>85.5</v>
      </c>
      <c r="I400" s="236"/>
      <c r="J400" s="232"/>
      <c r="K400" s="232"/>
      <c r="L400" s="237"/>
      <c r="M400" s="238"/>
      <c r="N400" s="239"/>
      <c r="O400" s="239"/>
      <c r="P400" s="239"/>
      <c r="Q400" s="239"/>
      <c r="R400" s="239"/>
      <c r="S400" s="239"/>
      <c r="T400" s="240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41" t="s">
        <v>147</v>
      </c>
      <c r="AU400" s="241" t="s">
        <v>91</v>
      </c>
      <c r="AV400" s="14" t="s">
        <v>91</v>
      </c>
      <c r="AW400" s="14" t="s">
        <v>43</v>
      </c>
      <c r="AX400" s="14" t="s">
        <v>82</v>
      </c>
      <c r="AY400" s="241" t="s">
        <v>137</v>
      </c>
    </row>
    <row r="401" s="2" customFormat="1" ht="24.15" customHeight="1">
      <c r="A401" s="41"/>
      <c r="B401" s="42"/>
      <c r="C401" s="261" t="s">
        <v>735</v>
      </c>
      <c r="D401" s="261" t="s">
        <v>285</v>
      </c>
      <c r="E401" s="262" t="s">
        <v>736</v>
      </c>
      <c r="F401" s="263" t="s">
        <v>737</v>
      </c>
      <c r="G401" s="264" t="s">
        <v>280</v>
      </c>
      <c r="H401" s="265">
        <v>72.974999999999994</v>
      </c>
      <c r="I401" s="266"/>
      <c r="J401" s="267">
        <f>ROUND(I401*H401,2)</f>
        <v>0</v>
      </c>
      <c r="K401" s="263" t="s">
        <v>144</v>
      </c>
      <c r="L401" s="268"/>
      <c r="M401" s="269" t="s">
        <v>36</v>
      </c>
      <c r="N401" s="270" t="s">
        <v>53</v>
      </c>
      <c r="O401" s="87"/>
      <c r="P401" s="216">
        <f>O401*H401</f>
        <v>0</v>
      </c>
      <c r="Q401" s="216">
        <v>3.0000000000000001E-05</v>
      </c>
      <c r="R401" s="216">
        <f>Q401*H401</f>
        <v>0.0021892499999999998</v>
      </c>
      <c r="S401" s="216">
        <v>0</v>
      </c>
      <c r="T401" s="217">
        <f>S401*H401</f>
        <v>0</v>
      </c>
      <c r="U401" s="41"/>
      <c r="V401" s="41"/>
      <c r="W401" s="41"/>
      <c r="X401" s="41"/>
      <c r="Y401" s="41"/>
      <c r="Z401" s="41"/>
      <c r="AA401" s="41"/>
      <c r="AB401" s="41"/>
      <c r="AC401" s="41"/>
      <c r="AD401" s="41"/>
      <c r="AE401" s="41"/>
      <c r="AR401" s="218" t="s">
        <v>182</v>
      </c>
      <c r="AT401" s="218" t="s">
        <v>285</v>
      </c>
      <c r="AU401" s="218" t="s">
        <v>91</v>
      </c>
      <c r="AY401" s="19" t="s">
        <v>137</v>
      </c>
      <c r="BE401" s="219">
        <f>IF(N401="základní",J401,0)</f>
        <v>0</v>
      </c>
      <c r="BF401" s="219">
        <f>IF(N401="snížená",J401,0)</f>
        <v>0</v>
      </c>
      <c r="BG401" s="219">
        <f>IF(N401="zákl. přenesená",J401,0)</f>
        <v>0</v>
      </c>
      <c r="BH401" s="219">
        <f>IF(N401="sníž. přenesená",J401,0)</f>
        <v>0</v>
      </c>
      <c r="BI401" s="219">
        <f>IF(N401="nulová",J401,0)</f>
        <v>0</v>
      </c>
      <c r="BJ401" s="19" t="s">
        <v>23</v>
      </c>
      <c r="BK401" s="219">
        <f>ROUND(I401*H401,2)</f>
        <v>0</v>
      </c>
      <c r="BL401" s="19" t="s">
        <v>150</v>
      </c>
      <c r="BM401" s="218" t="s">
        <v>738</v>
      </c>
    </row>
    <row r="402" s="14" customFormat="1">
      <c r="A402" s="14"/>
      <c r="B402" s="231"/>
      <c r="C402" s="232"/>
      <c r="D402" s="222" t="s">
        <v>147</v>
      </c>
      <c r="E402" s="233" t="s">
        <v>36</v>
      </c>
      <c r="F402" s="234" t="s">
        <v>739</v>
      </c>
      <c r="G402" s="232"/>
      <c r="H402" s="235">
        <v>72.974999999999994</v>
      </c>
      <c r="I402" s="236"/>
      <c r="J402" s="232"/>
      <c r="K402" s="232"/>
      <c r="L402" s="237"/>
      <c r="M402" s="238"/>
      <c r="N402" s="239"/>
      <c r="O402" s="239"/>
      <c r="P402" s="239"/>
      <c r="Q402" s="239"/>
      <c r="R402" s="239"/>
      <c r="S402" s="239"/>
      <c r="T402" s="240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41" t="s">
        <v>147</v>
      </c>
      <c r="AU402" s="241" t="s">
        <v>91</v>
      </c>
      <c r="AV402" s="14" t="s">
        <v>91</v>
      </c>
      <c r="AW402" s="14" t="s">
        <v>43</v>
      </c>
      <c r="AX402" s="14" t="s">
        <v>23</v>
      </c>
      <c r="AY402" s="241" t="s">
        <v>137</v>
      </c>
    </row>
    <row r="403" s="2" customFormat="1" ht="49.05" customHeight="1">
      <c r="A403" s="41"/>
      <c r="B403" s="42"/>
      <c r="C403" s="207" t="s">
        <v>740</v>
      </c>
      <c r="D403" s="207" t="s">
        <v>140</v>
      </c>
      <c r="E403" s="208" t="s">
        <v>741</v>
      </c>
      <c r="F403" s="209" t="s">
        <v>742</v>
      </c>
      <c r="G403" s="210" t="s">
        <v>225</v>
      </c>
      <c r="H403" s="211">
        <v>223.5</v>
      </c>
      <c r="I403" s="212"/>
      <c r="J403" s="213">
        <f>ROUND(I403*H403,2)</f>
        <v>0</v>
      </c>
      <c r="K403" s="209" t="s">
        <v>281</v>
      </c>
      <c r="L403" s="47"/>
      <c r="M403" s="214" t="s">
        <v>36</v>
      </c>
      <c r="N403" s="215" t="s">
        <v>53</v>
      </c>
      <c r="O403" s="87"/>
      <c r="P403" s="216">
        <f>O403*H403</f>
        <v>0</v>
      </c>
      <c r="Q403" s="216">
        <v>0.0095999999999999992</v>
      </c>
      <c r="R403" s="216">
        <f>Q403*H403</f>
        <v>2.1456</v>
      </c>
      <c r="S403" s="216">
        <v>0</v>
      </c>
      <c r="T403" s="217">
        <f>S403*H403</f>
        <v>0</v>
      </c>
      <c r="U403" s="41"/>
      <c r="V403" s="41"/>
      <c r="W403" s="41"/>
      <c r="X403" s="41"/>
      <c r="Y403" s="41"/>
      <c r="Z403" s="41"/>
      <c r="AA403" s="41"/>
      <c r="AB403" s="41"/>
      <c r="AC403" s="41"/>
      <c r="AD403" s="41"/>
      <c r="AE403" s="41"/>
      <c r="AR403" s="218" t="s">
        <v>150</v>
      </c>
      <c r="AT403" s="218" t="s">
        <v>140</v>
      </c>
      <c r="AU403" s="218" t="s">
        <v>91</v>
      </c>
      <c r="AY403" s="19" t="s">
        <v>137</v>
      </c>
      <c r="BE403" s="219">
        <f>IF(N403="základní",J403,0)</f>
        <v>0</v>
      </c>
      <c r="BF403" s="219">
        <f>IF(N403="snížená",J403,0)</f>
        <v>0</v>
      </c>
      <c r="BG403" s="219">
        <f>IF(N403="zákl. přenesená",J403,0)</f>
        <v>0</v>
      </c>
      <c r="BH403" s="219">
        <f>IF(N403="sníž. přenesená",J403,0)</f>
        <v>0</v>
      </c>
      <c r="BI403" s="219">
        <f>IF(N403="nulová",J403,0)</f>
        <v>0</v>
      </c>
      <c r="BJ403" s="19" t="s">
        <v>23</v>
      </c>
      <c r="BK403" s="219">
        <f>ROUND(I403*H403,2)</f>
        <v>0</v>
      </c>
      <c r="BL403" s="19" t="s">
        <v>150</v>
      </c>
      <c r="BM403" s="218" t="s">
        <v>743</v>
      </c>
    </row>
    <row r="404" s="14" customFormat="1">
      <c r="A404" s="14"/>
      <c r="B404" s="231"/>
      <c r="C404" s="232"/>
      <c r="D404" s="222" t="s">
        <v>147</v>
      </c>
      <c r="E404" s="233" t="s">
        <v>36</v>
      </c>
      <c r="F404" s="234" t="s">
        <v>744</v>
      </c>
      <c r="G404" s="232"/>
      <c r="H404" s="235">
        <v>38.5</v>
      </c>
      <c r="I404" s="236"/>
      <c r="J404" s="232"/>
      <c r="K404" s="232"/>
      <c r="L404" s="237"/>
      <c r="M404" s="238"/>
      <c r="N404" s="239"/>
      <c r="O404" s="239"/>
      <c r="P404" s="239"/>
      <c r="Q404" s="239"/>
      <c r="R404" s="239"/>
      <c r="S404" s="239"/>
      <c r="T404" s="240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41" t="s">
        <v>147</v>
      </c>
      <c r="AU404" s="241" t="s">
        <v>91</v>
      </c>
      <c r="AV404" s="14" t="s">
        <v>91</v>
      </c>
      <c r="AW404" s="14" t="s">
        <v>43</v>
      </c>
      <c r="AX404" s="14" t="s">
        <v>82</v>
      </c>
      <c r="AY404" s="241" t="s">
        <v>137</v>
      </c>
    </row>
    <row r="405" s="14" customFormat="1">
      <c r="A405" s="14"/>
      <c r="B405" s="231"/>
      <c r="C405" s="232"/>
      <c r="D405" s="222" t="s">
        <v>147</v>
      </c>
      <c r="E405" s="233" t="s">
        <v>36</v>
      </c>
      <c r="F405" s="234" t="s">
        <v>745</v>
      </c>
      <c r="G405" s="232"/>
      <c r="H405" s="235">
        <v>73.799999999999997</v>
      </c>
      <c r="I405" s="236"/>
      <c r="J405" s="232"/>
      <c r="K405" s="232"/>
      <c r="L405" s="237"/>
      <c r="M405" s="238"/>
      <c r="N405" s="239"/>
      <c r="O405" s="239"/>
      <c r="P405" s="239"/>
      <c r="Q405" s="239"/>
      <c r="R405" s="239"/>
      <c r="S405" s="239"/>
      <c r="T405" s="240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41" t="s">
        <v>147</v>
      </c>
      <c r="AU405" s="241" t="s">
        <v>91</v>
      </c>
      <c r="AV405" s="14" t="s">
        <v>91</v>
      </c>
      <c r="AW405" s="14" t="s">
        <v>43</v>
      </c>
      <c r="AX405" s="14" t="s">
        <v>82</v>
      </c>
      <c r="AY405" s="241" t="s">
        <v>137</v>
      </c>
    </row>
    <row r="406" s="14" customFormat="1">
      <c r="A406" s="14"/>
      <c r="B406" s="231"/>
      <c r="C406" s="232"/>
      <c r="D406" s="222" t="s">
        <v>147</v>
      </c>
      <c r="E406" s="233" t="s">
        <v>36</v>
      </c>
      <c r="F406" s="234" t="s">
        <v>746</v>
      </c>
      <c r="G406" s="232"/>
      <c r="H406" s="235">
        <v>49.200000000000003</v>
      </c>
      <c r="I406" s="236"/>
      <c r="J406" s="232"/>
      <c r="K406" s="232"/>
      <c r="L406" s="237"/>
      <c r="M406" s="238"/>
      <c r="N406" s="239"/>
      <c r="O406" s="239"/>
      <c r="P406" s="239"/>
      <c r="Q406" s="239"/>
      <c r="R406" s="239"/>
      <c r="S406" s="239"/>
      <c r="T406" s="240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41" t="s">
        <v>147</v>
      </c>
      <c r="AU406" s="241" t="s">
        <v>91</v>
      </c>
      <c r="AV406" s="14" t="s">
        <v>91</v>
      </c>
      <c r="AW406" s="14" t="s">
        <v>43</v>
      </c>
      <c r="AX406" s="14" t="s">
        <v>82</v>
      </c>
      <c r="AY406" s="241" t="s">
        <v>137</v>
      </c>
    </row>
    <row r="407" s="13" customFormat="1">
      <c r="A407" s="13"/>
      <c r="B407" s="220"/>
      <c r="C407" s="221"/>
      <c r="D407" s="222" t="s">
        <v>147</v>
      </c>
      <c r="E407" s="223" t="s">
        <v>36</v>
      </c>
      <c r="F407" s="224" t="s">
        <v>747</v>
      </c>
      <c r="G407" s="221"/>
      <c r="H407" s="223" t="s">
        <v>36</v>
      </c>
      <c r="I407" s="225"/>
      <c r="J407" s="221"/>
      <c r="K407" s="221"/>
      <c r="L407" s="226"/>
      <c r="M407" s="227"/>
      <c r="N407" s="228"/>
      <c r="O407" s="228"/>
      <c r="P407" s="228"/>
      <c r="Q407" s="228"/>
      <c r="R407" s="228"/>
      <c r="S407" s="228"/>
      <c r="T407" s="229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30" t="s">
        <v>147</v>
      </c>
      <c r="AU407" s="230" t="s">
        <v>91</v>
      </c>
      <c r="AV407" s="13" t="s">
        <v>23</v>
      </c>
      <c r="AW407" s="13" t="s">
        <v>43</v>
      </c>
      <c r="AX407" s="13" t="s">
        <v>82</v>
      </c>
      <c r="AY407" s="230" t="s">
        <v>137</v>
      </c>
    </row>
    <row r="408" s="14" customFormat="1">
      <c r="A408" s="14"/>
      <c r="B408" s="231"/>
      <c r="C408" s="232"/>
      <c r="D408" s="222" t="s">
        <v>147</v>
      </c>
      <c r="E408" s="233" t="s">
        <v>36</v>
      </c>
      <c r="F408" s="234" t="s">
        <v>748</v>
      </c>
      <c r="G408" s="232"/>
      <c r="H408" s="235">
        <v>62</v>
      </c>
      <c r="I408" s="236"/>
      <c r="J408" s="232"/>
      <c r="K408" s="232"/>
      <c r="L408" s="237"/>
      <c r="M408" s="238"/>
      <c r="N408" s="239"/>
      <c r="O408" s="239"/>
      <c r="P408" s="239"/>
      <c r="Q408" s="239"/>
      <c r="R408" s="239"/>
      <c r="S408" s="239"/>
      <c r="T408" s="240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41" t="s">
        <v>147</v>
      </c>
      <c r="AU408" s="241" t="s">
        <v>91</v>
      </c>
      <c r="AV408" s="14" t="s">
        <v>91</v>
      </c>
      <c r="AW408" s="14" t="s">
        <v>43</v>
      </c>
      <c r="AX408" s="14" t="s">
        <v>82</v>
      </c>
      <c r="AY408" s="241" t="s">
        <v>137</v>
      </c>
    </row>
    <row r="409" s="2" customFormat="1" ht="24.15" customHeight="1">
      <c r="A409" s="41"/>
      <c r="B409" s="42"/>
      <c r="C409" s="261" t="s">
        <v>749</v>
      </c>
      <c r="D409" s="261" t="s">
        <v>285</v>
      </c>
      <c r="E409" s="262" t="s">
        <v>750</v>
      </c>
      <c r="F409" s="263" t="s">
        <v>751</v>
      </c>
      <c r="G409" s="264" t="s">
        <v>225</v>
      </c>
      <c r="H409" s="265">
        <v>234.67500000000001</v>
      </c>
      <c r="I409" s="266"/>
      <c r="J409" s="267">
        <f>ROUND(I409*H409,2)</f>
        <v>0</v>
      </c>
      <c r="K409" s="263" t="s">
        <v>281</v>
      </c>
      <c r="L409" s="268"/>
      <c r="M409" s="269" t="s">
        <v>36</v>
      </c>
      <c r="N409" s="270" t="s">
        <v>53</v>
      </c>
      <c r="O409" s="87"/>
      <c r="P409" s="216">
        <f>O409*H409</f>
        <v>0</v>
      </c>
      <c r="Q409" s="216">
        <v>0.019</v>
      </c>
      <c r="R409" s="216">
        <f>Q409*H409</f>
        <v>4.458825</v>
      </c>
      <c r="S409" s="216">
        <v>0</v>
      </c>
      <c r="T409" s="217">
        <f>S409*H409</f>
        <v>0</v>
      </c>
      <c r="U409" s="41"/>
      <c r="V409" s="41"/>
      <c r="W409" s="41"/>
      <c r="X409" s="41"/>
      <c r="Y409" s="41"/>
      <c r="Z409" s="41"/>
      <c r="AA409" s="41"/>
      <c r="AB409" s="41"/>
      <c r="AC409" s="41"/>
      <c r="AD409" s="41"/>
      <c r="AE409" s="41"/>
      <c r="AR409" s="218" t="s">
        <v>182</v>
      </c>
      <c r="AT409" s="218" t="s">
        <v>285</v>
      </c>
      <c r="AU409" s="218" t="s">
        <v>91</v>
      </c>
      <c r="AY409" s="19" t="s">
        <v>137</v>
      </c>
      <c r="BE409" s="219">
        <f>IF(N409="základní",J409,0)</f>
        <v>0</v>
      </c>
      <c r="BF409" s="219">
        <f>IF(N409="snížená",J409,0)</f>
        <v>0</v>
      </c>
      <c r="BG409" s="219">
        <f>IF(N409="zákl. přenesená",J409,0)</f>
        <v>0</v>
      </c>
      <c r="BH409" s="219">
        <f>IF(N409="sníž. přenesená",J409,0)</f>
        <v>0</v>
      </c>
      <c r="BI409" s="219">
        <f>IF(N409="nulová",J409,0)</f>
        <v>0</v>
      </c>
      <c r="BJ409" s="19" t="s">
        <v>23</v>
      </c>
      <c r="BK409" s="219">
        <f>ROUND(I409*H409,2)</f>
        <v>0</v>
      </c>
      <c r="BL409" s="19" t="s">
        <v>150</v>
      </c>
      <c r="BM409" s="218" t="s">
        <v>752</v>
      </c>
    </row>
    <row r="410" s="14" customFormat="1">
      <c r="A410" s="14"/>
      <c r="B410" s="231"/>
      <c r="C410" s="232"/>
      <c r="D410" s="222" t="s">
        <v>147</v>
      </c>
      <c r="E410" s="232"/>
      <c r="F410" s="234" t="s">
        <v>753</v>
      </c>
      <c r="G410" s="232"/>
      <c r="H410" s="235">
        <v>234.67500000000001</v>
      </c>
      <c r="I410" s="236"/>
      <c r="J410" s="232"/>
      <c r="K410" s="232"/>
      <c r="L410" s="237"/>
      <c r="M410" s="238"/>
      <c r="N410" s="239"/>
      <c r="O410" s="239"/>
      <c r="P410" s="239"/>
      <c r="Q410" s="239"/>
      <c r="R410" s="239"/>
      <c r="S410" s="239"/>
      <c r="T410" s="240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41" t="s">
        <v>147</v>
      </c>
      <c r="AU410" s="241" t="s">
        <v>91</v>
      </c>
      <c r="AV410" s="14" t="s">
        <v>91</v>
      </c>
      <c r="AW410" s="14" t="s">
        <v>4</v>
      </c>
      <c r="AX410" s="14" t="s">
        <v>23</v>
      </c>
      <c r="AY410" s="241" t="s">
        <v>137</v>
      </c>
    </row>
    <row r="411" s="2" customFormat="1" ht="37.8" customHeight="1">
      <c r="A411" s="41"/>
      <c r="B411" s="42"/>
      <c r="C411" s="207" t="s">
        <v>754</v>
      </c>
      <c r="D411" s="207" t="s">
        <v>140</v>
      </c>
      <c r="E411" s="208" t="s">
        <v>755</v>
      </c>
      <c r="F411" s="209" t="s">
        <v>756</v>
      </c>
      <c r="G411" s="210" t="s">
        <v>225</v>
      </c>
      <c r="H411" s="211">
        <v>45.825000000000003</v>
      </c>
      <c r="I411" s="212"/>
      <c r="J411" s="213">
        <f>ROUND(I411*H411,2)</f>
        <v>0</v>
      </c>
      <c r="K411" s="209" t="s">
        <v>281</v>
      </c>
      <c r="L411" s="47"/>
      <c r="M411" s="214" t="s">
        <v>36</v>
      </c>
      <c r="N411" s="215" t="s">
        <v>53</v>
      </c>
      <c r="O411" s="87"/>
      <c r="P411" s="216">
        <f>O411*H411</f>
        <v>0</v>
      </c>
      <c r="Q411" s="216">
        <v>0.00628</v>
      </c>
      <c r="R411" s="216">
        <f>Q411*H411</f>
        <v>0.28778100000000001</v>
      </c>
      <c r="S411" s="216">
        <v>0</v>
      </c>
      <c r="T411" s="217">
        <f>S411*H411</f>
        <v>0</v>
      </c>
      <c r="U411" s="41"/>
      <c r="V411" s="41"/>
      <c r="W411" s="41"/>
      <c r="X411" s="41"/>
      <c r="Y411" s="41"/>
      <c r="Z411" s="41"/>
      <c r="AA411" s="41"/>
      <c r="AB411" s="41"/>
      <c r="AC411" s="41"/>
      <c r="AD411" s="41"/>
      <c r="AE411" s="41"/>
      <c r="AR411" s="218" t="s">
        <v>150</v>
      </c>
      <c r="AT411" s="218" t="s">
        <v>140</v>
      </c>
      <c r="AU411" s="218" t="s">
        <v>91</v>
      </c>
      <c r="AY411" s="19" t="s">
        <v>137</v>
      </c>
      <c r="BE411" s="219">
        <f>IF(N411="základní",J411,0)</f>
        <v>0</v>
      </c>
      <c r="BF411" s="219">
        <f>IF(N411="snížená",J411,0)</f>
        <v>0</v>
      </c>
      <c r="BG411" s="219">
        <f>IF(N411="zákl. přenesená",J411,0)</f>
        <v>0</v>
      </c>
      <c r="BH411" s="219">
        <f>IF(N411="sníž. přenesená",J411,0)</f>
        <v>0</v>
      </c>
      <c r="BI411" s="219">
        <f>IF(N411="nulová",J411,0)</f>
        <v>0</v>
      </c>
      <c r="BJ411" s="19" t="s">
        <v>23</v>
      </c>
      <c r="BK411" s="219">
        <f>ROUND(I411*H411,2)</f>
        <v>0</v>
      </c>
      <c r="BL411" s="19" t="s">
        <v>150</v>
      </c>
      <c r="BM411" s="218" t="s">
        <v>757</v>
      </c>
    </row>
    <row r="412" s="14" customFormat="1">
      <c r="A412" s="14"/>
      <c r="B412" s="231"/>
      <c r="C412" s="232"/>
      <c r="D412" s="222" t="s">
        <v>147</v>
      </c>
      <c r="E412" s="233" t="s">
        <v>36</v>
      </c>
      <c r="F412" s="234" t="s">
        <v>758</v>
      </c>
      <c r="G412" s="232"/>
      <c r="H412" s="235">
        <v>45.825000000000003</v>
      </c>
      <c r="I412" s="236"/>
      <c r="J412" s="232"/>
      <c r="K412" s="232"/>
      <c r="L412" s="237"/>
      <c r="M412" s="238"/>
      <c r="N412" s="239"/>
      <c r="O412" s="239"/>
      <c r="P412" s="239"/>
      <c r="Q412" s="239"/>
      <c r="R412" s="239"/>
      <c r="S412" s="239"/>
      <c r="T412" s="240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41" t="s">
        <v>147</v>
      </c>
      <c r="AU412" s="241" t="s">
        <v>91</v>
      </c>
      <c r="AV412" s="14" t="s">
        <v>91</v>
      </c>
      <c r="AW412" s="14" t="s">
        <v>43</v>
      </c>
      <c r="AX412" s="14" t="s">
        <v>82</v>
      </c>
      <c r="AY412" s="241" t="s">
        <v>137</v>
      </c>
    </row>
    <row r="413" s="15" customFormat="1">
      <c r="A413" s="15"/>
      <c r="B413" s="242"/>
      <c r="C413" s="243"/>
      <c r="D413" s="222" t="s">
        <v>147</v>
      </c>
      <c r="E413" s="244" t="s">
        <v>36</v>
      </c>
      <c r="F413" s="245" t="s">
        <v>149</v>
      </c>
      <c r="G413" s="243"/>
      <c r="H413" s="246">
        <v>45.825000000000003</v>
      </c>
      <c r="I413" s="247"/>
      <c r="J413" s="243"/>
      <c r="K413" s="243"/>
      <c r="L413" s="248"/>
      <c r="M413" s="249"/>
      <c r="N413" s="250"/>
      <c r="O413" s="250"/>
      <c r="P413" s="250"/>
      <c r="Q413" s="250"/>
      <c r="R413" s="250"/>
      <c r="S413" s="250"/>
      <c r="T413" s="251"/>
      <c r="U413" s="15"/>
      <c r="V413" s="15"/>
      <c r="W413" s="15"/>
      <c r="X413" s="15"/>
      <c r="Y413" s="15"/>
      <c r="Z413" s="15"/>
      <c r="AA413" s="15"/>
      <c r="AB413" s="15"/>
      <c r="AC413" s="15"/>
      <c r="AD413" s="15"/>
      <c r="AE413" s="15"/>
      <c r="AT413" s="252" t="s">
        <v>147</v>
      </c>
      <c r="AU413" s="252" t="s">
        <v>91</v>
      </c>
      <c r="AV413" s="15" t="s">
        <v>150</v>
      </c>
      <c r="AW413" s="15" t="s">
        <v>4</v>
      </c>
      <c r="AX413" s="15" t="s">
        <v>23</v>
      </c>
      <c r="AY413" s="252" t="s">
        <v>137</v>
      </c>
    </row>
    <row r="414" s="2" customFormat="1" ht="55.5" customHeight="1">
      <c r="A414" s="41"/>
      <c r="B414" s="42"/>
      <c r="C414" s="207" t="s">
        <v>759</v>
      </c>
      <c r="D414" s="207" t="s">
        <v>140</v>
      </c>
      <c r="E414" s="208" t="s">
        <v>760</v>
      </c>
      <c r="F414" s="209" t="s">
        <v>761</v>
      </c>
      <c r="G414" s="210" t="s">
        <v>225</v>
      </c>
      <c r="H414" s="211">
        <v>461.35399999999998</v>
      </c>
      <c r="I414" s="212"/>
      <c r="J414" s="213">
        <f>ROUND(I414*H414,2)</f>
        <v>0</v>
      </c>
      <c r="K414" s="209" t="s">
        <v>281</v>
      </c>
      <c r="L414" s="47"/>
      <c r="M414" s="214" t="s">
        <v>36</v>
      </c>
      <c r="N414" s="215" t="s">
        <v>53</v>
      </c>
      <c r="O414" s="87"/>
      <c r="P414" s="216">
        <f>O414*H414</f>
        <v>0</v>
      </c>
      <c r="Q414" s="216">
        <v>0.00348</v>
      </c>
      <c r="R414" s="216">
        <f>Q414*H414</f>
        <v>1.6055119199999999</v>
      </c>
      <c r="S414" s="216">
        <v>0</v>
      </c>
      <c r="T414" s="217">
        <f>S414*H414</f>
        <v>0</v>
      </c>
      <c r="U414" s="41"/>
      <c r="V414" s="41"/>
      <c r="W414" s="41"/>
      <c r="X414" s="41"/>
      <c r="Y414" s="41"/>
      <c r="Z414" s="41"/>
      <c r="AA414" s="41"/>
      <c r="AB414" s="41"/>
      <c r="AC414" s="41"/>
      <c r="AD414" s="41"/>
      <c r="AE414" s="41"/>
      <c r="AR414" s="218" t="s">
        <v>150</v>
      </c>
      <c r="AT414" s="218" t="s">
        <v>140</v>
      </c>
      <c r="AU414" s="218" t="s">
        <v>91</v>
      </c>
      <c r="AY414" s="19" t="s">
        <v>137</v>
      </c>
      <c r="BE414" s="219">
        <f>IF(N414="základní",J414,0)</f>
        <v>0</v>
      </c>
      <c r="BF414" s="219">
        <f>IF(N414="snížená",J414,0)</f>
        <v>0</v>
      </c>
      <c r="BG414" s="219">
        <f>IF(N414="zákl. přenesená",J414,0)</f>
        <v>0</v>
      </c>
      <c r="BH414" s="219">
        <f>IF(N414="sníž. přenesená",J414,0)</f>
        <v>0</v>
      </c>
      <c r="BI414" s="219">
        <f>IF(N414="nulová",J414,0)</f>
        <v>0</v>
      </c>
      <c r="BJ414" s="19" t="s">
        <v>23</v>
      </c>
      <c r="BK414" s="219">
        <f>ROUND(I414*H414,2)</f>
        <v>0</v>
      </c>
      <c r="BL414" s="19" t="s">
        <v>150</v>
      </c>
      <c r="BM414" s="218" t="s">
        <v>762</v>
      </c>
    </row>
    <row r="415" s="14" customFormat="1">
      <c r="A415" s="14"/>
      <c r="B415" s="231"/>
      <c r="C415" s="232"/>
      <c r="D415" s="222" t="s">
        <v>147</v>
      </c>
      <c r="E415" s="233" t="s">
        <v>36</v>
      </c>
      <c r="F415" s="234" t="s">
        <v>763</v>
      </c>
      <c r="G415" s="232"/>
      <c r="H415" s="235">
        <v>441.70400000000001</v>
      </c>
      <c r="I415" s="236"/>
      <c r="J415" s="232"/>
      <c r="K415" s="232"/>
      <c r="L415" s="237"/>
      <c r="M415" s="238"/>
      <c r="N415" s="239"/>
      <c r="O415" s="239"/>
      <c r="P415" s="239"/>
      <c r="Q415" s="239"/>
      <c r="R415" s="239"/>
      <c r="S415" s="239"/>
      <c r="T415" s="240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41" t="s">
        <v>147</v>
      </c>
      <c r="AU415" s="241" t="s">
        <v>91</v>
      </c>
      <c r="AV415" s="14" t="s">
        <v>91</v>
      </c>
      <c r="AW415" s="14" t="s">
        <v>43</v>
      </c>
      <c r="AX415" s="14" t="s">
        <v>82</v>
      </c>
      <c r="AY415" s="241" t="s">
        <v>137</v>
      </c>
    </row>
    <row r="416" s="14" customFormat="1">
      <c r="A416" s="14"/>
      <c r="B416" s="231"/>
      <c r="C416" s="232"/>
      <c r="D416" s="222" t="s">
        <v>147</v>
      </c>
      <c r="E416" s="233" t="s">
        <v>36</v>
      </c>
      <c r="F416" s="234" t="s">
        <v>764</v>
      </c>
      <c r="G416" s="232"/>
      <c r="H416" s="235">
        <v>19.649999999999999</v>
      </c>
      <c r="I416" s="236"/>
      <c r="J416" s="232"/>
      <c r="K416" s="232"/>
      <c r="L416" s="237"/>
      <c r="M416" s="238"/>
      <c r="N416" s="239"/>
      <c r="O416" s="239"/>
      <c r="P416" s="239"/>
      <c r="Q416" s="239"/>
      <c r="R416" s="239"/>
      <c r="S416" s="239"/>
      <c r="T416" s="240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41" t="s">
        <v>147</v>
      </c>
      <c r="AU416" s="241" t="s">
        <v>91</v>
      </c>
      <c r="AV416" s="14" t="s">
        <v>91</v>
      </c>
      <c r="AW416" s="14" t="s">
        <v>43</v>
      </c>
      <c r="AX416" s="14" t="s">
        <v>82</v>
      </c>
      <c r="AY416" s="241" t="s">
        <v>137</v>
      </c>
    </row>
    <row r="417" s="2" customFormat="1" ht="24.15" customHeight="1">
      <c r="A417" s="41"/>
      <c r="B417" s="42"/>
      <c r="C417" s="207" t="s">
        <v>765</v>
      </c>
      <c r="D417" s="207" t="s">
        <v>140</v>
      </c>
      <c r="E417" s="208" t="s">
        <v>766</v>
      </c>
      <c r="F417" s="209" t="s">
        <v>767</v>
      </c>
      <c r="G417" s="210" t="s">
        <v>225</v>
      </c>
      <c r="H417" s="211">
        <v>465.45400000000001</v>
      </c>
      <c r="I417" s="212"/>
      <c r="J417" s="213">
        <f>ROUND(I417*H417,2)</f>
        <v>0</v>
      </c>
      <c r="K417" s="209" t="s">
        <v>281</v>
      </c>
      <c r="L417" s="47"/>
      <c r="M417" s="214" t="s">
        <v>36</v>
      </c>
      <c r="N417" s="215" t="s">
        <v>53</v>
      </c>
      <c r="O417" s="87"/>
      <c r="P417" s="216">
        <f>O417*H417</f>
        <v>0</v>
      </c>
      <c r="Q417" s="216">
        <v>0.012500000000000001</v>
      </c>
      <c r="R417" s="216">
        <f>Q417*H417</f>
        <v>5.8181750000000001</v>
      </c>
      <c r="S417" s="216">
        <v>0</v>
      </c>
      <c r="T417" s="217">
        <f>S417*H417</f>
        <v>0</v>
      </c>
      <c r="U417" s="41"/>
      <c r="V417" s="41"/>
      <c r="W417" s="41"/>
      <c r="X417" s="41"/>
      <c r="Y417" s="41"/>
      <c r="Z417" s="41"/>
      <c r="AA417" s="41"/>
      <c r="AB417" s="41"/>
      <c r="AC417" s="41"/>
      <c r="AD417" s="41"/>
      <c r="AE417" s="41"/>
      <c r="AR417" s="218" t="s">
        <v>150</v>
      </c>
      <c r="AT417" s="218" t="s">
        <v>140</v>
      </c>
      <c r="AU417" s="218" t="s">
        <v>91</v>
      </c>
      <c r="AY417" s="19" t="s">
        <v>137</v>
      </c>
      <c r="BE417" s="219">
        <f>IF(N417="základní",J417,0)</f>
        <v>0</v>
      </c>
      <c r="BF417" s="219">
        <f>IF(N417="snížená",J417,0)</f>
        <v>0</v>
      </c>
      <c r="BG417" s="219">
        <f>IF(N417="zákl. přenesená",J417,0)</f>
        <v>0</v>
      </c>
      <c r="BH417" s="219">
        <f>IF(N417="sníž. přenesená",J417,0)</f>
        <v>0</v>
      </c>
      <c r="BI417" s="219">
        <f>IF(N417="nulová",J417,0)</f>
        <v>0</v>
      </c>
      <c r="BJ417" s="19" t="s">
        <v>23</v>
      </c>
      <c r="BK417" s="219">
        <f>ROUND(I417*H417,2)</f>
        <v>0</v>
      </c>
      <c r="BL417" s="19" t="s">
        <v>150</v>
      </c>
      <c r="BM417" s="218" t="s">
        <v>768</v>
      </c>
    </row>
    <row r="418" s="13" customFormat="1">
      <c r="A418" s="13"/>
      <c r="B418" s="220"/>
      <c r="C418" s="221"/>
      <c r="D418" s="222" t="s">
        <v>147</v>
      </c>
      <c r="E418" s="223" t="s">
        <v>36</v>
      </c>
      <c r="F418" s="224" t="s">
        <v>695</v>
      </c>
      <c r="G418" s="221"/>
      <c r="H418" s="223" t="s">
        <v>36</v>
      </c>
      <c r="I418" s="225"/>
      <c r="J418" s="221"/>
      <c r="K418" s="221"/>
      <c r="L418" s="226"/>
      <c r="M418" s="227"/>
      <c r="N418" s="228"/>
      <c r="O418" s="228"/>
      <c r="P418" s="228"/>
      <c r="Q418" s="228"/>
      <c r="R418" s="228"/>
      <c r="S418" s="228"/>
      <c r="T418" s="229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30" t="s">
        <v>147</v>
      </c>
      <c r="AU418" s="230" t="s">
        <v>91</v>
      </c>
      <c r="AV418" s="13" t="s">
        <v>23</v>
      </c>
      <c r="AW418" s="13" t="s">
        <v>43</v>
      </c>
      <c r="AX418" s="13" t="s">
        <v>82</v>
      </c>
      <c r="AY418" s="230" t="s">
        <v>137</v>
      </c>
    </row>
    <row r="419" s="14" customFormat="1">
      <c r="A419" s="14"/>
      <c r="B419" s="231"/>
      <c r="C419" s="232"/>
      <c r="D419" s="222" t="s">
        <v>147</v>
      </c>
      <c r="E419" s="233" t="s">
        <v>36</v>
      </c>
      <c r="F419" s="234" t="s">
        <v>696</v>
      </c>
      <c r="G419" s="232"/>
      <c r="H419" s="235">
        <v>465.45400000000001</v>
      </c>
      <c r="I419" s="236"/>
      <c r="J419" s="232"/>
      <c r="K419" s="232"/>
      <c r="L419" s="237"/>
      <c r="M419" s="238"/>
      <c r="N419" s="239"/>
      <c r="O419" s="239"/>
      <c r="P419" s="239"/>
      <c r="Q419" s="239"/>
      <c r="R419" s="239"/>
      <c r="S419" s="239"/>
      <c r="T419" s="240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41" t="s">
        <v>147</v>
      </c>
      <c r="AU419" s="241" t="s">
        <v>91</v>
      </c>
      <c r="AV419" s="14" t="s">
        <v>91</v>
      </c>
      <c r="AW419" s="14" t="s">
        <v>43</v>
      </c>
      <c r="AX419" s="14" t="s">
        <v>23</v>
      </c>
      <c r="AY419" s="241" t="s">
        <v>137</v>
      </c>
    </row>
    <row r="420" s="2" customFormat="1" ht="37.8" customHeight="1">
      <c r="A420" s="41"/>
      <c r="B420" s="42"/>
      <c r="C420" s="207" t="s">
        <v>769</v>
      </c>
      <c r="D420" s="207" t="s">
        <v>140</v>
      </c>
      <c r="E420" s="208" t="s">
        <v>770</v>
      </c>
      <c r="F420" s="209" t="s">
        <v>771</v>
      </c>
      <c r="G420" s="210" t="s">
        <v>225</v>
      </c>
      <c r="H420" s="211">
        <v>74.379999999999995</v>
      </c>
      <c r="I420" s="212"/>
      <c r="J420" s="213">
        <f>ROUND(I420*H420,2)</f>
        <v>0</v>
      </c>
      <c r="K420" s="209" t="s">
        <v>226</v>
      </c>
      <c r="L420" s="47"/>
      <c r="M420" s="214" t="s">
        <v>36</v>
      </c>
      <c r="N420" s="215" t="s">
        <v>53</v>
      </c>
      <c r="O420" s="87"/>
      <c r="P420" s="216">
        <f>O420*H420</f>
        <v>0</v>
      </c>
      <c r="Q420" s="216">
        <v>0</v>
      </c>
      <c r="R420" s="216">
        <f>Q420*H420</f>
        <v>0</v>
      </c>
      <c r="S420" s="216">
        <v>0</v>
      </c>
      <c r="T420" s="217">
        <f>S420*H420</f>
        <v>0</v>
      </c>
      <c r="U420" s="41"/>
      <c r="V420" s="41"/>
      <c r="W420" s="41"/>
      <c r="X420" s="41"/>
      <c r="Y420" s="41"/>
      <c r="Z420" s="41"/>
      <c r="AA420" s="41"/>
      <c r="AB420" s="41"/>
      <c r="AC420" s="41"/>
      <c r="AD420" s="41"/>
      <c r="AE420" s="41"/>
      <c r="AR420" s="218" t="s">
        <v>150</v>
      </c>
      <c r="AT420" s="218" t="s">
        <v>140</v>
      </c>
      <c r="AU420" s="218" t="s">
        <v>91</v>
      </c>
      <c r="AY420" s="19" t="s">
        <v>137</v>
      </c>
      <c r="BE420" s="219">
        <f>IF(N420="základní",J420,0)</f>
        <v>0</v>
      </c>
      <c r="BF420" s="219">
        <f>IF(N420="snížená",J420,0)</f>
        <v>0</v>
      </c>
      <c r="BG420" s="219">
        <f>IF(N420="zákl. přenesená",J420,0)</f>
        <v>0</v>
      </c>
      <c r="BH420" s="219">
        <f>IF(N420="sníž. přenesená",J420,0)</f>
        <v>0</v>
      </c>
      <c r="BI420" s="219">
        <f>IF(N420="nulová",J420,0)</f>
        <v>0</v>
      </c>
      <c r="BJ420" s="19" t="s">
        <v>23</v>
      </c>
      <c r="BK420" s="219">
        <f>ROUND(I420*H420,2)</f>
        <v>0</v>
      </c>
      <c r="BL420" s="19" t="s">
        <v>150</v>
      </c>
      <c r="BM420" s="218" t="s">
        <v>772</v>
      </c>
    </row>
    <row r="421" s="2" customFormat="1">
      <c r="A421" s="41"/>
      <c r="B421" s="42"/>
      <c r="C421" s="43"/>
      <c r="D421" s="256" t="s">
        <v>228</v>
      </c>
      <c r="E421" s="43"/>
      <c r="F421" s="257" t="s">
        <v>773</v>
      </c>
      <c r="G421" s="43"/>
      <c r="H421" s="43"/>
      <c r="I421" s="258"/>
      <c r="J421" s="43"/>
      <c r="K421" s="43"/>
      <c r="L421" s="47"/>
      <c r="M421" s="259"/>
      <c r="N421" s="260"/>
      <c r="O421" s="87"/>
      <c r="P421" s="87"/>
      <c r="Q421" s="87"/>
      <c r="R421" s="87"/>
      <c r="S421" s="87"/>
      <c r="T421" s="88"/>
      <c r="U421" s="41"/>
      <c r="V421" s="41"/>
      <c r="W421" s="41"/>
      <c r="X421" s="41"/>
      <c r="Y421" s="41"/>
      <c r="Z421" s="41"/>
      <c r="AA421" s="41"/>
      <c r="AB421" s="41"/>
      <c r="AC421" s="41"/>
      <c r="AD421" s="41"/>
      <c r="AE421" s="41"/>
      <c r="AT421" s="19" t="s">
        <v>228</v>
      </c>
      <c r="AU421" s="19" t="s">
        <v>91</v>
      </c>
    </row>
    <row r="422" s="14" customFormat="1">
      <c r="A422" s="14"/>
      <c r="B422" s="231"/>
      <c r="C422" s="232"/>
      <c r="D422" s="222" t="s">
        <v>147</v>
      </c>
      <c r="E422" s="233" t="s">
        <v>36</v>
      </c>
      <c r="F422" s="234" t="s">
        <v>774</v>
      </c>
      <c r="G422" s="232"/>
      <c r="H422" s="235">
        <v>74.379999999999995</v>
      </c>
      <c r="I422" s="236"/>
      <c r="J422" s="232"/>
      <c r="K422" s="232"/>
      <c r="L422" s="237"/>
      <c r="M422" s="238"/>
      <c r="N422" s="239"/>
      <c r="O422" s="239"/>
      <c r="P422" s="239"/>
      <c r="Q422" s="239"/>
      <c r="R422" s="239"/>
      <c r="S422" s="239"/>
      <c r="T422" s="240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41" t="s">
        <v>147</v>
      </c>
      <c r="AU422" s="241" t="s">
        <v>91</v>
      </c>
      <c r="AV422" s="14" t="s">
        <v>91</v>
      </c>
      <c r="AW422" s="14" t="s">
        <v>43</v>
      </c>
      <c r="AX422" s="14" t="s">
        <v>23</v>
      </c>
      <c r="AY422" s="241" t="s">
        <v>137</v>
      </c>
    </row>
    <row r="423" s="2" customFormat="1" ht="24.15" customHeight="1">
      <c r="A423" s="41"/>
      <c r="B423" s="42"/>
      <c r="C423" s="207" t="s">
        <v>775</v>
      </c>
      <c r="D423" s="207" t="s">
        <v>140</v>
      </c>
      <c r="E423" s="208" t="s">
        <v>776</v>
      </c>
      <c r="F423" s="209" t="s">
        <v>777</v>
      </c>
      <c r="G423" s="210" t="s">
        <v>225</v>
      </c>
      <c r="H423" s="211">
        <v>361.06</v>
      </c>
      <c r="I423" s="212"/>
      <c r="J423" s="213">
        <f>ROUND(I423*H423,2)</f>
        <v>0</v>
      </c>
      <c r="K423" s="209" t="s">
        <v>281</v>
      </c>
      <c r="L423" s="47"/>
      <c r="M423" s="214" t="s">
        <v>36</v>
      </c>
      <c r="N423" s="215" t="s">
        <v>53</v>
      </c>
      <c r="O423" s="87"/>
      <c r="P423" s="216">
        <f>O423*H423</f>
        <v>0</v>
      </c>
      <c r="Q423" s="216">
        <v>0.11</v>
      </c>
      <c r="R423" s="216">
        <f>Q423*H423</f>
        <v>39.7166</v>
      </c>
      <c r="S423" s="216">
        <v>0</v>
      </c>
      <c r="T423" s="217">
        <f>S423*H423</f>
        <v>0</v>
      </c>
      <c r="U423" s="41"/>
      <c r="V423" s="41"/>
      <c r="W423" s="41"/>
      <c r="X423" s="41"/>
      <c r="Y423" s="41"/>
      <c r="Z423" s="41"/>
      <c r="AA423" s="41"/>
      <c r="AB423" s="41"/>
      <c r="AC423" s="41"/>
      <c r="AD423" s="41"/>
      <c r="AE423" s="41"/>
      <c r="AR423" s="218" t="s">
        <v>150</v>
      </c>
      <c r="AT423" s="218" t="s">
        <v>140</v>
      </c>
      <c r="AU423" s="218" t="s">
        <v>91</v>
      </c>
      <c r="AY423" s="19" t="s">
        <v>137</v>
      </c>
      <c r="BE423" s="219">
        <f>IF(N423="základní",J423,0)</f>
        <v>0</v>
      </c>
      <c r="BF423" s="219">
        <f>IF(N423="snížená",J423,0)</f>
        <v>0</v>
      </c>
      <c r="BG423" s="219">
        <f>IF(N423="zákl. přenesená",J423,0)</f>
        <v>0</v>
      </c>
      <c r="BH423" s="219">
        <f>IF(N423="sníž. přenesená",J423,0)</f>
        <v>0</v>
      </c>
      <c r="BI423" s="219">
        <f>IF(N423="nulová",J423,0)</f>
        <v>0</v>
      </c>
      <c r="BJ423" s="19" t="s">
        <v>23</v>
      </c>
      <c r="BK423" s="219">
        <f>ROUND(I423*H423,2)</f>
        <v>0</v>
      </c>
      <c r="BL423" s="19" t="s">
        <v>150</v>
      </c>
      <c r="BM423" s="218" t="s">
        <v>778</v>
      </c>
    </row>
    <row r="424" s="14" customFormat="1">
      <c r="A424" s="14"/>
      <c r="B424" s="231"/>
      <c r="C424" s="232"/>
      <c r="D424" s="222" t="s">
        <v>147</v>
      </c>
      <c r="E424" s="233" t="s">
        <v>36</v>
      </c>
      <c r="F424" s="234" t="s">
        <v>779</v>
      </c>
      <c r="G424" s="232"/>
      <c r="H424" s="235">
        <v>361.06</v>
      </c>
      <c r="I424" s="236"/>
      <c r="J424" s="232"/>
      <c r="K424" s="232"/>
      <c r="L424" s="237"/>
      <c r="M424" s="238"/>
      <c r="N424" s="239"/>
      <c r="O424" s="239"/>
      <c r="P424" s="239"/>
      <c r="Q424" s="239"/>
      <c r="R424" s="239"/>
      <c r="S424" s="239"/>
      <c r="T424" s="240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41" t="s">
        <v>147</v>
      </c>
      <c r="AU424" s="241" t="s">
        <v>91</v>
      </c>
      <c r="AV424" s="14" t="s">
        <v>91</v>
      </c>
      <c r="AW424" s="14" t="s">
        <v>43</v>
      </c>
      <c r="AX424" s="14" t="s">
        <v>23</v>
      </c>
      <c r="AY424" s="241" t="s">
        <v>137</v>
      </c>
    </row>
    <row r="425" s="2" customFormat="1" ht="37.8" customHeight="1">
      <c r="A425" s="41"/>
      <c r="B425" s="42"/>
      <c r="C425" s="207" t="s">
        <v>780</v>
      </c>
      <c r="D425" s="207" t="s">
        <v>140</v>
      </c>
      <c r="E425" s="208" t="s">
        <v>781</v>
      </c>
      <c r="F425" s="209" t="s">
        <v>782</v>
      </c>
      <c r="G425" s="210" t="s">
        <v>225</v>
      </c>
      <c r="H425" s="211">
        <v>20</v>
      </c>
      <c r="I425" s="212"/>
      <c r="J425" s="213">
        <f>ROUND(I425*H425,2)</f>
        <v>0</v>
      </c>
      <c r="K425" s="209" t="s">
        <v>281</v>
      </c>
      <c r="L425" s="47"/>
      <c r="M425" s="214" t="s">
        <v>36</v>
      </c>
      <c r="N425" s="215" t="s">
        <v>53</v>
      </c>
      <c r="O425" s="87"/>
      <c r="P425" s="216">
        <f>O425*H425</f>
        <v>0</v>
      </c>
      <c r="Q425" s="216">
        <v>0.010999999999999999</v>
      </c>
      <c r="R425" s="216">
        <f>Q425*H425</f>
        <v>0.21999999999999997</v>
      </c>
      <c r="S425" s="216">
        <v>0</v>
      </c>
      <c r="T425" s="217">
        <f>S425*H425</f>
        <v>0</v>
      </c>
      <c r="U425" s="41"/>
      <c r="V425" s="41"/>
      <c r="W425" s="41"/>
      <c r="X425" s="41"/>
      <c r="Y425" s="41"/>
      <c r="Z425" s="41"/>
      <c r="AA425" s="41"/>
      <c r="AB425" s="41"/>
      <c r="AC425" s="41"/>
      <c r="AD425" s="41"/>
      <c r="AE425" s="41"/>
      <c r="AR425" s="218" t="s">
        <v>150</v>
      </c>
      <c r="AT425" s="218" t="s">
        <v>140</v>
      </c>
      <c r="AU425" s="218" t="s">
        <v>91</v>
      </c>
      <c r="AY425" s="19" t="s">
        <v>137</v>
      </c>
      <c r="BE425" s="219">
        <f>IF(N425="základní",J425,0)</f>
        <v>0</v>
      </c>
      <c r="BF425" s="219">
        <f>IF(N425="snížená",J425,0)</f>
        <v>0</v>
      </c>
      <c r="BG425" s="219">
        <f>IF(N425="zákl. přenesená",J425,0)</f>
        <v>0</v>
      </c>
      <c r="BH425" s="219">
        <f>IF(N425="sníž. přenesená",J425,0)</f>
        <v>0</v>
      </c>
      <c r="BI425" s="219">
        <f>IF(N425="nulová",J425,0)</f>
        <v>0</v>
      </c>
      <c r="BJ425" s="19" t="s">
        <v>23</v>
      </c>
      <c r="BK425" s="219">
        <f>ROUND(I425*H425,2)</f>
        <v>0</v>
      </c>
      <c r="BL425" s="19" t="s">
        <v>150</v>
      </c>
      <c r="BM425" s="218" t="s">
        <v>783</v>
      </c>
    </row>
    <row r="426" s="14" customFormat="1">
      <c r="A426" s="14"/>
      <c r="B426" s="231"/>
      <c r="C426" s="232"/>
      <c r="D426" s="222" t="s">
        <v>147</v>
      </c>
      <c r="E426" s="233" t="s">
        <v>36</v>
      </c>
      <c r="F426" s="234" t="s">
        <v>784</v>
      </c>
      <c r="G426" s="232"/>
      <c r="H426" s="235">
        <v>15</v>
      </c>
      <c r="I426" s="236"/>
      <c r="J426" s="232"/>
      <c r="K426" s="232"/>
      <c r="L426" s="237"/>
      <c r="M426" s="238"/>
      <c r="N426" s="239"/>
      <c r="O426" s="239"/>
      <c r="P426" s="239"/>
      <c r="Q426" s="239"/>
      <c r="R426" s="239"/>
      <c r="S426" s="239"/>
      <c r="T426" s="240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41" t="s">
        <v>147</v>
      </c>
      <c r="AU426" s="241" t="s">
        <v>91</v>
      </c>
      <c r="AV426" s="14" t="s">
        <v>91</v>
      </c>
      <c r="AW426" s="14" t="s">
        <v>43</v>
      </c>
      <c r="AX426" s="14" t="s">
        <v>82</v>
      </c>
      <c r="AY426" s="241" t="s">
        <v>137</v>
      </c>
    </row>
    <row r="427" s="14" customFormat="1">
      <c r="A427" s="14"/>
      <c r="B427" s="231"/>
      <c r="C427" s="232"/>
      <c r="D427" s="222" t="s">
        <v>147</v>
      </c>
      <c r="E427" s="233" t="s">
        <v>36</v>
      </c>
      <c r="F427" s="234" t="s">
        <v>785</v>
      </c>
      <c r="G427" s="232"/>
      <c r="H427" s="235">
        <v>5</v>
      </c>
      <c r="I427" s="236"/>
      <c r="J427" s="232"/>
      <c r="K427" s="232"/>
      <c r="L427" s="237"/>
      <c r="M427" s="238"/>
      <c r="N427" s="239"/>
      <c r="O427" s="239"/>
      <c r="P427" s="239"/>
      <c r="Q427" s="239"/>
      <c r="R427" s="239"/>
      <c r="S427" s="239"/>
      <c r="T427" s="240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41" t="s">
        <v>147</v>
      </c>
      <c r="AU427" s="241" t="s">
        <v>91</v>
      </c>
      <c r="AV427" s="14" t="s">
        <v>91</v>
      </c>
      <c r="AW427" s="14" t="s">
        <v>43</v>
      </c>
      <c r="AX427" s="14" t="s">
        <v>82</v>
      </c>
      <c r="AY427" s="241" t="s">
        <v>137</v>
      </c>
    </row>
    <row r="428" s="2" customFormat="1" ht="24.15" customHeight="1">
      <c r="A428" s="41"/>
      <c r="B428" s="42"/>
      <c r="C428" s="207" t="s">
        <v>786</v>
      </c>
      <c r="D428" s="207" t="s">
        <v>140</v>
      </c>
      <c r="E428" s="208" t="s">
        <v>787</v>
      </c>
      <c r="F428" s="209" t="s">
        <v>788</v>
      </c>
      <c r="G428" s="210" t="s">
        <v>225</v>
      </c>
      <c r="H428" s="211">
        <v>361.06</v>
      </c>
      <c r="I428" s="212"/>
      <c r="J428" s="213">
        <f>ROUND(I428*H428,2)</f>
        <v>0</v>
      </c>
      <c r="K428" s="209" t="s">
        <v>226</v>
      </c>
      <c r="L428" s="47"/>
      <c r="M428" s="214" t="s">
        <v>36</v>
      </c>
      <c r="N428" s="215" t="s">
        <v>53</v>
      </c>
      <c r="O428" s="87"/>
      <c r="P428" s="216">
        <f>O428*H428</f>
        <v>0</v>
      </c>
      <c r="Q428" s="216">
        <v>0.00012999999999999999</v>
      </c>
      <c r="R428" s="216">
        <f>Q428*H428</f>
        <v>0.046937799999999995</v>
      </c>
      <c r="S428" s="216">
        <v>0</v>
      </c>
      <c r="T428" s="217">
        <f>S428*H428</f>
        <v>0</v>
      </c>
      <c r="U428" s="41"/>
      <c r="V428" s="41"/>
      <c r="W428" s="41"/>
      <c r="X428" s="41"/>
      <c r="Y428" s="41"/>
      <c r="Z428" s="41"/>
      <c r="AA428" s="41"/>
      <c r="AB428" s="41"/>
      <c r="AC428" s="41"/>
      <c r="AD428" s="41"/>
      <c r="AE428" s="41"/>
      <c r="AR428" s="218" t="s">
        <v>150</v>
      </c>
      <c r="AT428" s="218" t="s">
        <v>140</v>
      </c>
      <c r="AU428" s="218" t="s">
        <v>91</v>
      </c>
      <c r="AY428" s="19" t="s">
        <v>137</v>
      </c>
      <c r="BE428" s="219">
        <f>IF(N428="základní",J428,0)</f>
        <v>0</v>
      </c>
      <c r="BF428" s="219">
        <f>IF(N428="snížená",J428,0)</f>
        <v>0</v>
      </c>
      <c r="BG428" s="219">
        <f>IF(N428="zákl. přenesená",J428,0)</f>
        <v>0</v>
      </c>
      <c r="BH428" s="219">
        <f>IF(N428="sníž. přenesená",J428,0)</f>
        <v>0</v>
      </c>
      <c r="BI428" s="219">
        <f>IF(N428="nulová",J428,0)</f>
        <v>0</v>
      </c>
      <c r="BJ428" s="19" t="s">
        <v>23</v>
      </c>
      <c r="BK428" s="219">
        <f>ROUND(I428*H428,2)</f>
        <v>0</v>
      </c>
      <c r="BL428" s="19" t="s">
        <v>150</v>
      </c>
      <c r="BM428" s="218" t="s">
        <v>789</v>
      </c>
    </row>
    <row r="429" s="2" customFormat="1">
      <c r="A429" s="41"/>
      <c r="B429" s="42"/>
      <c r="C429" s="43"/>
      <c r="D429" s="256" t="s">
        <v>228</v>
      </c>
      <c r="E429" s="43"/>
      <c r="F429" s="257" t="s">
        <v>790</v>
      </c>
      <c r="G429" s="43"/>
      <c r="H429" s="43"/>
      <c r="I429" s="258"/>
      <c r="J429" s="43"/>
      <c r="K429" s="43"/>
      <c r="L429" s="47"/>
      <c r="M429" s="259"/>
      <c r="N429" s="260"/>
      <c r="O429" s="87"/>
      <c r="P429" s="87"/>
      <c r="Q429" s="87"/>
      <c r="R429" s="87"/>
      <c r="S429" s="87"/>
      <c r="T429" s="88"/>
      <c r="U429" s="41"/>
      <c r="V429" s="41"/>
      <c r="W429" s="41"/>
      <c r="X429" s="41"/>
      <c r="Y429" s="41"/>
      <c r="Z429" s="41"/>
      <c r="AA429" s="41"/>
      <c r="AB429" s="41"/>
      <c r="AC429" s="41"/>
      <c r="AD429" s="41"/>
      <c r="AE429" s="41"/>
      <c r="AT429" s="19" t="s">
        <v>228</v>
      </c>
      <c r="AU429" s="19" t="s">
        <v>91</v>
      </c>
    </row>
    <row r="430" s="14" customFormat="1">
      <c r="A430" s="14"/>
      <c r="B430" s="231"/>
      <c r="C430" s="232"/>
      <c r="D430" s="222" t="s">
        <v>147</v>
      </c>
      <c r="E430" s="233" t="s">
        <v>36</v>
      </c>
      <c r="F430" s="234" t="s">
        <v>791</v>
      </c>
      <c r="G430" s="232"/>
      <c r="H430" s="235">
        <v>361.06</v>
      </c>
      <c r="I430" s="236"/>
      <c r="J430" s="232"/>
      <c r="K430" s="232"/>
      <c r="L430" s="237"/>
      <c r="M430" s="238"/>
      <c r="N430" s="239"/>
      <c r="O430" s="239"/>
      <c r="P430" s="239"/>
      <c r="Q430" s="239"/>
      <c r="R430" s="239"/>
      <c r="S430" s="239"/>
      <c r="T430" s="240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41" t="s">
        <v>147</v>
      </c>
      <c r="AU430" s="241" t="s">
        <v>91</v>
      </c>
      <c r="AV430" s="14" t="s">
        <v>91</v>
      </c>
      <c r="AW430" s="14" t="s">
        <v>43</v>
      </c>
      <c r="AX430" s="14" t="s">
        <v>23</v>
      </c>
      <c r="AY430" s="241" t="s">
        <v>137</v>
      </c>
    </row>
    <row r="431" s="2" customFormat="1" ht="33" customHeight="1">
      <c r="A431" s="41"/>
      <c r="B431" s="42"/>
      <c r="C431" s="207" t="s">
        <v>792</v>
      </c>
      <c r="D431" s="207" t="s">
        <v>140</v>
      </c>
      <c r="E431" s="208" t="s">
        <v>793</v>
      </c>
      <c r="F431" s="209" t="s">
        <v>794</v>
      </c>
      <c r="G431" s="210" t="s">
        <v>394</v>
      </c>
      <c r="H431" s="211">
        <v>25</v>
      </c>
      <c r="I431" s="212"/>
      <c r="J431" s="213">
        <f>ROUND(I431*H431,2)</f>
        <v>0</v>
      </c>
      <c r="K431" s="209" t="s">
        <v>36</v>
      </c>
      <c r="L431" s="47"/>
      <c r="M431" s="214" t="s">
        <v>36</v>
      </c>
      <c r="N431" s="215" t="s">
        <v>53</v>
      </c>
      <c r="O431" s="87"/>
      <c r="P431" s="216">
        <f>O431*H431</f>
        <v>0</v>
      </c>
      <c r="Q431" s="216">
        <v>0</v>
      </c>
      <c r="R431" s="216">
        <f>Q431*H431</f>
        <v>0</v>
      </c>
      <c r="S431" s="216">
        <v>0</v>
      </c>
      <c r="T431" s="217">
        <f>S431*H431</f>
        <v>0</v>
      </c>
      <c r="U431" s="41"/>
      <c r="V431" s="41"/>
      <c r="W431" s="41"/>
      <c r="X431" s="41"/>
      <c r="Y431" s="41"/>
      <c r="Z431" s="41"/>
      <c r="AA431" s="41"/>
      <c r="AB431" s="41"/>
      <c r="AC431" s="41"/>
      <c r="AD431" s="41"/>
      <c r="AE431" s="41"/>
      <c r="AR431" s="218" t="s">
        <v>150</v>
      </c>
      <c r="AT431" s="218" t="s">
        <v>140</v>
      </c>
      <c r="AU431" s="218" t="s">
        <v>91</v>
      </c>
      <c r="AY431" s="19" t="s">
        <v>137</v>
      </c>
      <c r="BE431" s="219">
        <f>IF(N431="základní",J431,0)</f>
        <v>0</v>
      </c>
      <c r="BF431" s="219">
        <f>IF(N431="snížená",J431,0)</f>
        <v>0</v>
      </c>
      <c r="BG431" s="219">
        <f>IF(N431="zákl. přenesená",J431,0)</f>
        <v>0</v>
      </c>
      <c r="BH431" s="219">
        <f>IF(N431="sníž. přenesená",J431,0)</f>
        <v>0</v>
      </c>
      <c r="BI431" s="219">
        <f>IF(N431="nulová",J431,0)</f>
        <v>0</v>
      </c>
      <c r="BJ431" s="19" t="s">
        <v>23</v>
      </c>
      <c r="BK431" s="219">
        <f>ROUND(I431*H431,2)</f>
        <v>0</v>
      </c>
      <c r="BL431" s="19" t="s">
        <v>150</v>
      </c>
      <c r="BM431" s="218" t="s">
        <v>795</v>
      </c>
    </row>
    <row r="432" s="12" customFormat="1" ht="22.8" customHeight="1">
      <c r="A432" s="12"/>
      <c r="B432" s="191"/>
      <c r="C432" s="192"/>
      <c r="D432" s="193" t="s">
        <v>81</v>
      </c>
      <c r="E432" s="205" t="s">
        <v>182</v>
      </c>
      <c r="F432" s="205" t="s">
        <v>796</v>
      </c>
      <c r="G432" s="192"/>
      <c r="H432" s="192"/>
      <c r="I432" s="195"/>
      <c r="J432" s="206">
        <f>BK432</f>
        <v>0</v>
      </c>
      <c r="K432" s="192"/>
      <c r="L432" s="197"/>
      <c r="M432" s="198"/>
      <c r="N432" s="199"/>
      <c r="O432" s="199"/>
      <c r="P432" s="200">
        <f>SUM(P433:P447)</f>
        <v>0</v>
      </c>
      <c r="Q432" s="199"/>
      <c r="R432" s="200">
        <f>SUM(R433:R447)</f>
        <v>0.96143999999999996</v>
      </c>
      <c r="S432" s="199"/>
      <c r="T432" s="201">
        <f>SUM(T433:T447)</f>
        <v>0</v>
      </c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R432" s="202" t="s">
        <v>23</v>
      </c>
      <c r="AT432" s="203" t="s">
        <v>81</v>
      </c>
      <c r="AU432" s="203" t="s">
        <v>23</v>
      </c>
      <c r="AY432" s="202" t="s">
        <v>137</v>
      </c>
      <c r="BK432" s="204">
        <f>SUM(BK433:BK447)</f>
        <v>0</v>
      </c>
    </row>
    <row r="433" s="2" customFormat="1" ht="44.25" customHeight="1">
      <c r="A433" s="41"/>
      <c r="B433" s="42"/>
      <c r="C433" s="207" t="s">
        <v>797</v>
      </c>
      <c r="D433" s="207" t="s">
        <v>140</v>
      </c>
      <c r="E433" s="208" t="s">
        <v>798</v>
      </c>
      <c r="F433" s="209" t="s">
        <v>799</v>
      </c>
      <c r="G433" s="210" t="s">
        <v>394</v>
      </c>
      <c r="H433" s="211">
        <v>4</v>
      </c>
      <c r="I433" s="212"/>
      <c r="J433" s="213">
        <f>ROUND(I433*H433,2)</f>
        <v>0</v>
      </c>
      <c r="K433" s="209" t="s">
        <v>226</v>
      </c>
      <c r="L433" s="47"/>
      <c r="M433" s="214" t="s">
        <v>36</v>
      </c>
      <c r="N433" s="215" t="s">
        <v>53</v>
      </c>
      <c r="O433" s="87"/>
      <c r="P433" s="216">
        <f>O433*H433</f>
        <v>0</v>
      </c>
      <c r="Q433" s="216">
        <v>1.0000000000000001E-05</v>
      </c>
      <c r="R433" s="216">
        <f>Q433*H433</f>
        <v>4.0000000000000003E-05</v>
      </c>
      <c r="S433" s="216">
        <v>0</v>
      </c>
      <c r="T433" s="217">
        <f>S433*H433</f>
        <v>0</v>
      </c>
      <c r="U433" s="41"/>
      <c r="V433" s="41"/>
      <c r="W433" s="41"/>
      <c r="X433" s="41"/>
      <c r="Y433" s="41"/>
      <c r="Z433" s="41"/>
      <c r="AA433" s="41"/>
      <c r="AB433" s="41"/>
      <c r="AC433" s="41"/>
      <c r="AD433" s="41"/>
      <c r="AE433" s="41"/>
      <c r="AR433" s="218" t="s">
        <v>150</v>
      </c>
      <c r="AT433" s="218" t="s">
        <v>140</v>
      </c>
      <c r="AU433" s="218" t="s">
        <v>91</v>
      </c>
      <c r="AY433" s="19" t="s">
        <v>137</v>
      </c>
      <c r="BE433" s="219">
        <f>IF(N433="základní",J433,0)</f>
        <v>0</v>
      </c>
      <c r="BF433" s="219">
        <f>IF(N433="snížená",J433,0)</f>
        <v>0</v>
      </c>
      <c r="BG433" s="219">
        <f>IF(N433="zákl. přenesená",J433,0)</f>
        <v>0</v>
      </c>
      <c r="BH433" s="219">
        <f>IF(N433="sníž. přenesená",J433,0)</f>
        <v>0</v>
      </c>
      <c r="BI433" s="219">
        <f>IF(N433="nulová",J433,0)</f>
        <v>0</v>
      </c>
      <c r="BJ433" s="19" t="s">
        <v>23</v>
      </c>
      <c r="BK433" s="219">
        <f>ROUND(I433*H433,2)</f>
        <v>0</v>
      </c>
      <c r="BL433" s="19" t="s">
        <v>150</v>
      </c>
      <c r="BM433" s="218" t="s">
        <v>800</v>
      </c>
    </row>
    <row r="434" s="2" customFormat="1">
      <c r="A434" s="41"/>
      <c r="B434" s="42"/>
      <c r="C434" s="43"/>
      <c r="D434" s="256" t="s">
        <v>228</v>
      </c>
      <c r="E434" s="43"/>
      <c r="F434" s="257" t="s">
        <v>801</v>
      </c>
      <c r="G434" s="43"/>
      <c r="H434" s="43"/>
      <c r="I434" s="258"/>
      <c r="J434" s="43"/>
      <c r="K434" s="43"/>
      <c r="L434" s="47"/>
      <c r="M434" s="259"/>
      <c r="N434" s="260"/>
      <c r="O434" s="87"/>
      <c r="P434" s="87"/>
      <c r="Q434" s="87"/>
      <c r="R434" s="87"/>
      <c r="S434" s="87"/>
      <c r="T434" s="88"/>
      <c r="U434" s="41"/>
      <c r="V434" s="41"/>
      <c r="W434" s="41"/>
      <c r="X434" s="41"/>
      <c r="Y434" s="41"/>
      <c r="Z434" s="41"/>
      <c r="AA434" s="41"/>
      <c r="AB434" s="41"/>
      <c r="AC434" s="41"/>
      <c r="AD434" s="41"/>
      <c r="AE434" s="41"/>
      <c r="AT434" s="19" t="s">
        <v>228</v>
      </c>
      <c r="AU434" s="19" t="s">
        <v>91</v>
      </c>
    </row>
    <row r="435" s="14" customFormat="1">
      <c r="A435" s="14"/>
      <c r="B435" s="231"/>
      <c r="C435" s="232"/>
      <c r="D435" s="222" t="s">
        <v>147</v>
      </c>
      <c r="E435" s="233" t="s">
        <v>36</v>
      </c>
      <c r="F435" s="234" t="s">
        <v>150</v>
      </c>
      <c r="G435" s="232"/>
      <c r="H435" s="235">
        <v>4</v>
      </c>
      <c r="I435" s="236"/>
      <c r="J435" s="232"/>
      <c r="K435" s="232"/>
      <c r="L435" s="237"/>
      <c r="M435" s="238"/>
      <c r="N435" s="239"/>
      <c r="O435" s="239"/>
      <c r="P435" s="239"/>
      <c r="Q435" s="239"/>
      <c r="R435" s="239"/>
      <c r="S435" s="239"/>
      <c r="T435" s="240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41" t="s">
        <v>147</v>
      </c>
      <c r="AU435" s="241" t="s">
        <v>91</v>
      </c>
      <c r="AV435" s="14" t="s">
        <v>91</v>
      </c>
      <c r="AW435" s="14" t="s">
        <v>43</v>
      </c>
      <c r="AX435" s="14" t="s">
        <v>82</v>
      </c>
      <c r="AY435" s="241" t="s">
        <v>137</v>
      </c>
    </row>
    <row r="436" s="15" customFormat="1">
      <c r="A436" s="15"/>
      <c r="B436" s="242"/>
      <c r="C436" s="243"/>
      <c r="D436" s="222" t="s">
        <v>147</v>
      </c>
      <c r="E436" s="244" t="s">
        <v>36</v>
      </c>
      <c r="F436" s="245" t="s">
        <v>149</v>
      </c>
      <c r="G436" s="243"/>
      <c r="H436" s="246">
        <v>4</v>
      </c>
      <c r="I436" s="247"/>
      <c r="J436" s="243"/>
      <c r="K436" s="243"/>
      <c r="L436" s="248"/>
      <c r="M436" s="249"/>
      <c r="N436" s="250"/>
      <c r="O436" s="250"/>
      <c r="P436" s="250"/>
      <c r="Q436" s="250"/>
      <c r="R436" s="250"/>
      <c r="S436" s="250"/>
      <c r="T436" s="251"/>
      <c r="U436" s="15"/>
      <c r="V436" s="15"/>
      <c r="W436" s="15"/>
      <c r="X436" s="15"/>
      <c r="Y436" s="15"/>
      <c r="Z436" s="15"/>
      <c r="AA436" s="15"/>
      <c r="AB436" s="15"/>
      <c r="AC436" s="15"/>
      <c r="AD436" s="15"/>
      <c r="AE436" s="15"/>
      <c r="AT436" s="252" t="s">
        <v>147</v>
      </c>
      <c r="AU436" s="252" t="s">
        <v>91</v>
      </c>
      <c r="AV436" s="15" t="s">
        <v>150</v>
      </c>
      <c r="AW436" s="15" t="s">
        <v>4</v>
      </c>
      <c r="AX436" s="15" t="s">
        <v>23</v>
      </c>
      <c r="AY436" s="252" t="s">
        <v>137</v>
      </c>
    </row>
    <row r="437" s="2" customFormat="1" ht="37.8" customHeight="1">
      <c r="A437" s="41"/>
      <c r="B437" s="42"/>
      <c r="C437" s="207" t="s">
        <v>802</v>
      </c>
      <c r="D437" s="207" t="s">
        <v>140</v>
      </c>
      <c r="E437" s="208" t="s">
        <v>803</v>
      </c>
      <c r="F437" s="209" t="s">
        <v>804</v>
      </c>
      <c r="G437" s="210" t="s">
        <v>394</v>
      </c>
      <c r="H437" s="211">
        <v>4</v>
      </c>
      <c r="I437" s="212"/>
      <c r="J437" s="213">
        <f>ROUND(I437*H437,2)</f>
        <v>0</v>
      </c>
      <c r="K437" s="209" t="s">
        <v>226</v>
      </c>
      <c r="L437" s="47"/>
      <c r="M437" s="214" t="s">
        <v>36</v>
      </c>
      <c r="N437" s="215" t="s">
        <v>53</v>
      </c>
      <c r="O437" s="87"/>
      <c r="P437" s="216">
        <f>O437*H437</f>
        <v>0</v>
      </c>
      <c r="Q437" s="216">
        <v>1.0000000000000001E-05</v>
      </c>
      <c r="R437" s="216">
        <f>Q437*H437</f>
        <v>4.0000000000000003E-05</v>
      </c>
      <c r="S437" s="216">
        <v>0</v>
      </c>
      <c r="T437" s="217">
        <f>S437*H437</f>
        <v>0</v>
      </c>
      <c r="U437" s="41"/>
      <c r="V437" s="41"/>
      <c r="W437" s="41"/>
      <c r="X437" s="41"/>
      <c r="Y437" s="41"/>
      <c r="Z437" s="41"/>
      <c r="AA437" s="41"/>
      <c r="AB437" s="41"/>
      <c r="AC437" s="41"/>
      <c r="AD437" s="41"/>
      <c r="AE437" s="41"/>
      <c r="AR437" s="218" t="s">
        <v>150</v>
      </c>
      <c r="AT437" s="218" t="s">
        <v>140</v>
      </c>
      <c r="AU437" s="218" t="s">
        <v>91</v>
      </c>
      <c r="AY437" s="19" t="s">
        <v>137</v>
      </c>
      <c r="BE437" s="219">
        <f>IF(N437="základní",J437,0)</f>
        <v>0</v>
      </c>
      <c r="BF437" s="219">
        <f>IF(N437="snížená",J437,0)</f>
        <v>0</v>
      </c>
      <c r="BG437" s="219">
        <f>IF(N437="zákl. přenesená",J437,0)</f>
        <v>0</v>
      </c>
      <c r="BH437" s="219">
        <f>IF(N437="sníž. přenesená",J437,0)</f>
        <v>0</v>
      </c>
      <c r="BI437" s="219">
        <f>IF(N437="nulová",J437,0)</f>
        <v>0</v>
      </c>
      <c r="BJ437" s="19" t="s">
        <v>23</v>
      </c>
      <c r="BK437" s="219">
        <f>ROUND(I437*H437,2)</f>
        <v>0</v>
      </c>
      <c r="BL437" s="19" t="s">
        <v>150</v>
      </c>
      <c r="BM437" s="218" t="s">
        <v>805</v>
      </c>
    </row>
    <row r="438" s="2" customFormat="1">
      <c r="A438" s="41"/>
      <c r="B438" s="42"/>
      <c r="C438" s="43"/>
      <c r="D438" s="256" t="s">
        <v>228</v>
      </c>
      <c r="E438" s="43"/>
      <c r="F438" s="257" t="s">
        <v>806</v>
      </c>
      <c r="G438" s="43"/>
      <c r="H438" s="43"/>
      <c r="I438" s="258"/>
      <c r="J438" s="43"/>
      <c r="K438" s="43"/>
      <c r="L438" s="47"/>
      <c r="M438" s="259"/>
      <c r="N438" s="260"/>
      <c r="O438" s="87"/>
      <c r="P438" s="87"/>
      <c r="Q438" s="87"/>
      <c r="R438" s="87"/>
      <c r="S438" s="87"/>
      <c r="T438" s="88"/>
      <c r="U438" s="41"/>
      <c r="V438" s="41"/>
      <c r="W438" s="41"/>
      <c r="X438" s="41"/>
      <c r="Y438" s="41"/>
      <c r="Z438" s="41"/>
      <c r="AA438" s="41"/>
      <c r="AB438" s="41"/>
      <c r="AC438" s="41"/>
      <c r="AD438" s="41"/>
      <c r="AE438" s="41"/>
      <c r="AT438" s="19" t="s">
        <v>228</v>
      </c>
      <c r="AU438" s="19" t="s">
        <v>91</v>
      </c>
    </row>
    <row r="439" s="14" customFormat="1">
      <c r="A439" s="14"/>
      <c r="B439" s="231"/>
      <c r="C439" s="232"/>
      <c r="D439" s="222" t="s">
        <v>147</v>
      </c>
      <c r="E439" s="233" t="s">
        <v>36</v>
      </c>
      <c r="F439" s="234" t="s">
        <v>150</v>
      </c>
      <c r="G439" s="232"/>
      <c r="H439" s="235">
        <v>4</v>
      </c>
      <c r="I439" s="236"/>
      <c r="J439" s="232"/>
      <c r="K439" s="232"/>
      <c r="L439" s="237"/>
      <c r="M439" s="238"/>
      <c r="N439" s="239"/>
      <c r="O439" s="239"/>
      <c r="P439" s="239"/>
      <c r="Q439" s="239"/>
      <c r="R439" s="239"/>
      <c r="S439" s="239"/>
      <c r="T439" s="240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41" t="s">
        <v>147</v>
      </c>
      <c r="AU439" s="241" t="s">
        <v>91</v>
      </c>
      <c r="AV439" s="14" t="s">
        <v>91</v>
      </c>
      <c r="AW439" s="14" t="s">
        <v>43</v>
      </c>
      <c r="AX439" s="14" t="s">
        <v>82</v>
      </c>
      <c r="AY439" s="241" t="s">
        <v>137</v>
      </c>
    </row>
    <row r="440" s="15" customFormat="1">
      <c r="A440" s="15"/>
      <c r="B440" s="242"/>
      <c r="C440" s="243"/>
      <c r="D440" s="222" t="s">
        <v>147</v>
      </c>
      <c r="E440" s="244" t="s">
        <v>36</v>
      </c>
      <c r="F440" s="245" t="s">
        <v>149</v>
      </c>
      <c r="G440" s="243"/>
      <c r="H440" s="246">
        <v>4</v>
      </c>
      <c r="I440" s="247"/>
      <c r="J440" s="243"/>
      <c r="K440" s="243"/>
      <c r="L440" s="248"/>
      <c r="M440" s="249"/>
      <c r="N440" s="250"/>
      <c r="O440" s="250"/>
      <c r="P440" s="250"/>
      <c r="Q440" s="250"/>
      <c r="R440" s="250"/>
      <c r="S440" s="250"/>
      <c r="T440" s="251"/>
      <c r="U440" s="15"/>
      <c r="V440" s="15"/>
      <c r="W440" s="15"/>
      <c r="X440" s="15"/>
      <c r="Y440" s="15"/>
      <c r="Z440" s="15"/>
      <c r="AA440" s="15"/>
      <c r="AB440" s="15"/>
      <c r="AC440" s="15"/>
      <c r="AD440" s="15"/>
      <c r="AE440" s="15"/>
      <c r="AT440" s="252" t="s">
        <v>147</v>
      </c>
      <c r="AU440" s="252" t="s">
        <v>91</v>
      </c>
      <c r="AV440" s="15" t="s">
        <v>150</v>
      </c>
      <c r="AW440" s="15" t="s">
        <v>4</v>
      </c>
      <c r="AX440" s="15" t="s">
        <v>23</v>
      </c>
      <c r="AY440" s="252" t="s">
        <v>137</v>
      </c>
    </row>
    <row r="441" s="2" customFormat="1" ht="44.25" customHeight="1">
      <c r="A441" s="41"/>
      <c r="B441" s="42"/>
      <c r="C441" s="207" t="s">
        <v>33</v>
      </c>
      <c r="D441" s="207" t="s">
        <v>140</v>
      </c>
      <c r="E441" s="208" t="s">
        <v>807</v>
      </c>
      <c r="F441" s="209" t="s">
        <v>808</v>
      </c>
      <c r="G441" s="210" t="s">
        <v>394</v>
      </c>
      <c r="H441" s="211">
        <v>4</v>
      </c>
      <c r="I441" s="212"/>
      <c r="J441" s="213">
        <f>ROUND(I441*H441,2)</f>
        <v>0</v>
      </c>
      <c r="K441" s="209" t="s">
        <v>226</v>
      </c>
      <c r="L441" s="47"/>
      <c r="M441" s="214" t="s">
        <v>36</v>
      </c>
      <c r="N441" s="215" t="s">
        <v>53</v>
      </c>
      <c r="O441" s="87"/>
      <c r="P441" s="216">
        <f>O441*H441</f>
        <v>0</v>
      </c>
      <c r="Q441" s="216">
        <v>0.24034</v>
      </c>
      <c r="R441" s="216">
        <f>Q441*H441</f>
        <v>0.96135999999999999</v>
      </c>
      <c r="S441" s="216">
        <v>0</v>
      </c>
      <c r="T441" s="217">
        <f>S441*H441</f>
        <v>0</v>
      </c>
      <c r="U441" s="41"/>
      <c r="V441" s="41"/>
      <c r="W441" s="41"/>
      <c r="X441" s="41"/>
      <c r="Y441" s="41"/>
      <c r="Z441" s="41"/>
      <c r="AA441" s="41"/>
      <c r="AB441" s="41"/>
      <c r="AC441" s="41"/>
      <c r="AD441" s="41"/>
      <c r="AE441" s="41"/>
      <c r="AR441" s="218" t="s">
        <v>150</v>
      </c>
      <c r="AT441" s="218" t="s">
        <v>140</v>
      </c>
      <c r="AU441" s="218" t="s">
        <v>91</v>
      </c>
      <c r="AY441" s="19" t="s">
        <v>137</v>
      </c>
      <c r="BE441" s="219">
        <f>IF(N441="základní",J441,0)</f>
        <v>0</v>
      </c>
      <c r="BF441" s="219">
        <f>IF(N441="snížená",J441,0)</f>
        <v>0</v>
      </c>
      <c r="BG441" s="219">
        <f>IF(N441="zákl. přenesená",J441,0)</f>
        <v>0</v>
      </c>
      <c r="BH441" s="219">
        <f>IF(N441="sníž. přenesená",J441,0)</f>
        <v>0</v>
      </c>
      <c r="BI441" s="219">
        <f>IF(N441="nulová",J441,0)</f>
        <v>0</v>
      </c>
      <c r="BJ441" s="19" t="s">
        <v>23</v>
      </c>
      <c r="BK441" s="219">
        <f>ROUND(I441*H441,2)</f>
        <v>0</v>
      </c>
      <c r="BL441" s="19" t="s">
        <v>150</v>
      </c>
      <c r="BM441" s="218" t="s">
        <v>809</v>
      </c>
    </row>
    <row r="442" s="2" customFormat="1">
      <c r="A442" s="41"/>
      <c r="B442" s="42"/>
      <c r="C442" s="43"/>
      <c r="D442" s="256" t="s">
        <v>228</v>
      </c>
      <c r="E442" s="43"/>
      <c r="F442" s="257" t="s">
        <v>810</v>
      </c>
      <c r="G442" s="43"/>
      <c r="H442" s="43"/>
      <c r="I442" s="258"/>
      <c r="J442" s="43"/>
      <c r="K442" s="43"/>
      <c r="L442" s="47"/>
      <c r="M442" s="259"/>
      <c r="N442" s="260"/>
      <c r="O442" s="87"/>
      <c r="P442" s="87"/>
      <c r="Q442" s="87"/>
      <c r="R442" s="87"/>
      <c r="S442" s="87"/>
      <c r="T442" s="88"/>
      <c r="U442" s="41"/>
      <c r="V442" s="41"/>
      <c r="W442" s="41"/>
      <c r="X442" s="41"/>
      <c r="Y442" s="41"/>
      <c r="Z442" s="41"/>
      <c r="AA442" s="41"/>
      <c r="AB442" s="41"/>
      <c r="AC442" s="41"/>
      <c r="AD442" s="41"/>
      <c r="AE442" s="41"/>
      <c r="AT442" s="19" t="s">
        <v>228</v>
      </c>
      <c r="AU442" s="19" t="s">
        <v>91</v>
      </c>
    </row>
    <row r="443" s="14" customFormat="1">
      <c r="A443" s="14"/>
      <c r="B443" s="231"/>
      <c r="C443" s="232"/>
      <c r="D443" s="222" t="s">
        <v>147</v>
      </c>
      <c r="E443" s="233" t="s">
        <v>36</v>
      </c>
      <c r="F443" s="234" t="s">
        <v>150</v>
      </c>
      <c r="G443" s="232"/>
      <c r="H443" s="235">
        <v>4</v>
      </c>
      <c r="I443" s="236"/>
      <c r="J443" s="232"/>
      <c r="K443" s="232"/>
      <c r="L443" s="237"/>
      <c r="M443" s="238"/>
      <c r="N443" s="239"/>
      <c r="O443" s="239"/>
      <c r="P443" s="239"/>
      <c r="Q443" s="239"/>
      <c r="R443" s="239"/>
      <c r="S443" s="239"/>
      <c r="T443" s="240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41" t="s">
        <v>147</v>
      </c>
      <c r="AU443" s="241" t="s">
        <v>91</v>
      </c>
      <c r="AV443" s="14" t="s">
        <v>91</v>
      </c>
      <c r="AW443" s="14" t="s">
        <v>43</v>
      </c>
      <c r="AX443" s="14" t="s">
        <v>82</v>
      </c>
      <c r="AY443" s="241" t="s">
        <v>137</v>
      </c>
    </row>
    <row r="444" s="15" customFormat="1">
      <c r="A444" s="15"/>
      <c r="B444" s="242"/>
      <c r="C444" s="243"/>
      <c r="D444" s="222" t="s">
        <v>147</v>
      </c>
      <c r="E444" s="244" t="s">
        <v>36</v>
      </c>
      <c r="F444" s="245" t="s">
        <v>149</v>
      </c>
      <c r="G444" s="243"/>
      <c r="H444" s="246">
        <v>4</v>
      </c>
      <c r="I444" s="247"/>
      <c r="J444" s="243"/>
      <c r="K444" s="243"/>
      <c r="L444" s="248"/>
      <c r="M444" s="249"/>
      <c r="N444" s="250"/>
      <c r="O444" s="250"/>
      <c r="P444" s="250"/>
      <c r="Q444" s="250"/>
      <c r="R444" s="250"/>
      <c r="S444" s="250"/>
      <c r="T444" s="251"/>
      <c r="U444" s="15"/>
      <c r="V444" s="15"/>
      <c r="W444" s="15"/>
      <c r="X444" s="15"/>
      <c r="Y444" s="15"/>
      <c r="Z444" s="15"/>
      <c r="AA444" s="15"/>
      <c r="AB444" s="15"/>
      <c r="AC444" s="15"/>
      <c r="AD444" s="15"/>
      <c r="AE444" s="15"/>
      <c r="AT444" s="252" t="s">
        <v>147</v>
      </c>
      <c r="AU444" s="252" t="s">
        <v>91</v>
      </c>
      <c r="AV444" s="15" t="s">
        <v>150</v>
      </c>
      <c r="AW444" s="15" t="s">
        <v>4</v>
      </c>
      <c r="AX444" s="15" t="s">
        <v>23</v>
      </c>
      <c r="AY444" s="252" t="s">
        <v>137</v>
      </c>
    </row>
    <row r="445" s="2" customFormat="1" ht="44.25" customHeight="1">
      <c r="A445" s="41"/>
      <c r="B445" s="42"/>
      <c r="C445" s="207" t="s">
        <v>811</v>
      </c>
      <c r="D445" s="207" t="s">
        <v>140</v>
      </c>
      <c r="E445" s="208" t="s">
        <v>812</v>
      </c>
      <c r="F445" s="209" t="s">
        <v>813</v>
      </c>
      <c r="G445" s="210" t="s">
        <v>394</v>
      </c>
      <c r="H445" s="211">
        <v>4</v>
      </c>
      <c r="I445" s="212"/>
      <c r="J445" s="213">
        <f>ROUND(I445*H445,2)</f>
        <v>0</v>
      </c>
      <c r="K445" s="209" t="s">
        <v>226</v>
      </c>
      <c r="L445" s="47"/>
      <c r="M445" s="214" t="s">
        <v>36</v>
      </c>
      <c r="N445" s="215" t="s">
        <v>53</v>
      </c>
      <c r="O445" s="87"/>
      <c r="P445" s="216">
        <f>O445*H445</f>
        <v>0</v>
      </c>
      <c r="Q445" s="216">
        <v>0</v>
      </c>
      <c r="R445" s="216">
        <f>Q445*H445</f>
        <v>0</v>
      </c>
      <c r="S445" s="216">
        <v>0</v>
      </c>
      <c r="T445" s="217">
        <f>S445*H445</f>
        <v>0</v>
      </c>
      <c r="U445" s="41"/>
      <c r="V445" s="41"/>
      <c r="W445" s="41"/>
      <c r="X445" s="41"/>
      <c r="Y445" s="41"/>
      <c r="Z445" s="41"/>
      <c r="AA445" s="41"/>
      <c r="AB445" s="41"/>
      <c r="AC445" s="41"/>
      <c r="AD445" s="41"/>
      <c r="AE445" s="41"/>
      <c r="AR445" s="218" t="s">
        <v>150</v>
      </c>
      <c r="AT445" s="218" t="s">
        <v>140</v>
      </c>
      <c r="AU445" s="218" t="s">
        <v>91</v>
      </c>
      <c r="AY445" s="19" t="s">
        <v>137</v>
      </c>
      <c r="BE445" s="219">
        <f>IF(N445="základní",J445,0)</f>
        <v>0</v>
      </c>
      <c r="BF445" s="219">
        <f>IF(N445="snížená",J445,0)</f>
        <v>0</v>
      </c>
      <c r="BG445" s="219">
        <f>IF(N445="zákl. přenesená",J445,0)</f>
        <v>0</v>
      </c>
      <c r="BH445" s="219">
        <f>IF(N445="sníž. přenesená",J445,0)</f>
        <v>0</v>
      </c>
      <c r="BI445" s="219">
        <f>IF(N445="nulová",J445,0)</f>
        <v>0</v>
      </c>
      <c r="BJ445" s="19" t="s">
        <v>23</v>
      </c>
      <c r="BK445" s="219">
        <f>ROUND(I445*H445,2)</f>
        <v>0</v>
      </c>
      <c r="BL445" s="19" t="s">
        <v>150</v>
      </c>
      <c r="BM445" s="218" t="s">
        <v>814</v>
      </c>
    </row>
    <row r="446" s="2" customFormat="1">
      <c r="A446" s="41"/>
      <c r="B446" s="42"/>
      <c r="C446" s="43"/>
      <c r="D446" s="256" t="s">
        <v>228</v>
      </c>
      <c r="E446" s="43"/>
      <c r="F446" s="257" t="s">
        <v>815</v>
      </c>
      <c r="G446" s="43"/>
      <c r="H446" s="43"/>
      <c r="I446" s="258"/>
      <c r="J446" s="43"/>
      <c r="K446" s="43"/>
      <c r="L446" s="47"/>
      <c r="M446" s="259"/>
      <c r="N446" s="260"/>
      <c r="O446" s="87"/>
      <c r="P446" s="87"/>
      <c r="Q446" s="87"/>
      <c r="R446" s="87"/>
      <c r="S446" s="87"/>
      <c r="T446" s="88"/>
      <c r="U446" s="41"/>
      <c r="V446" s="41"/>
      <c r="W446" s="41"/>
      <c r="X446" s="41"/>
      <c r="Y446" s="41"/>
      <c r="Z446" s="41"/>
      <c r="AA446" s="41"/>
      <c r="AB446" s="41"/>
      <c r="AC446" s="41"/>
      <c r="AD446" s="41"/>
      <c r="AE446" s="41"/>
      <c r="AT446" s="19" t="s">
        <v>228</v>
      </c>
      <c r="AU446" s="19" t="s">
        <v>91</v>
      </c>
    </row>
    <row r="447" s="14" customFormat="1">
      <c r="A447" s="14"/>
      <c r="B447" s="231"/>
      <c r="C447" s="232"/>
      <c r="D447" s="222" t="s">
        <v>147</v>
      </c>
      <c r="E447" s="233" t="s">
        <v>36</v>
      </c>
      <c r="F447" s="234" t="s">
        <v>150</v>
      </c>
      <c r="G447" s="232"/>
      <c r="H447" s="235">
        <v>4</v>
      </c>
      <c r="I447" s="236"/>
      <c r="J447" s="232"/>
      <c r="K447" s="232"/>
      <c r="L447" s="237"/>
      <c r="M447" s="238"/>
      <c r="N447" s="239"/>
      <c r="O447" s="239"/>
      <c r="P447" s="239"/>
      <c r="Q447" s="239"/>
      <c r="R447" s="239"/>
      <c r="S447" s="239"/>
      <c r="T447" s="240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41" t="s">
        <v>147</v>
      </c>
      <c r="AU447" s="241" t="s">
        <v>91</v>
      </c>
      <c r="AV447" s="14" t="s">
        <v>91</v>
      </c>
      <c r="AW447" s="14" t="s">
        <v>43</v>
      </c>
      <c r="AX447" s="14" t="s">
        <v>23</v>
      </c>
      <c r="AY447" s="241" t="s">
        <v>137</v>
      </c>
    </row>
    <row r="448" s="12" customFormat="1" ht="22.8" customHeight="1">
      <c r="A448" s="12"/>
      <c r="B448" s="191"/>
      <c r="C448" s="192"/>
      <c r="D448" s="193" t="s">
        <v>81</v>
      </c>
      <c r="E448" s="205" t="s">
        <v>277</v>
      </c>
      <c r="F448" s="205" t="s">
        <v>816</v>
      </c>
      <c r="G448" s="192"/>
      <c r="H448" s="192"/>
      <c r="I448" s="195"/>
      <c r="J448" s="206">
        <f>BK448</f>
        <v>0</v>
      </c>
      <c r="K448" s="192"/>
      <c r="L448" s="197"/>
      <c r="M448" s="198"/>
      <c r="N448" s="199"/>
      <c r="O448" s="199"/>
      <c r="P448" s="200">
        <f>SUM(P449:P471)</f>
        <v>0</v>
      </c>
      <c r="Q448" s="199"/>
      <c r="R448" s="200">
        <f>SUM(R449:R471)</f>
        <v>0.12443799999999999</v>
      </c>
      <c r="S448" s="199"/>
      <c r="T448" s="201">
        <f>SUM(T449:T471)</f>
        <v>0</v>
      </c>
      <c r="U448" s="12"/>
      <c r="V448" s="12"/>
      <c r="W448" s="12"/>
      <c r="X448" s="12"/>
      <c r="Y448" s="12"/>
      <c r="Z448" s="12"/>
      <c r="AA448" s="12"/>
      <c r="AB448" s="12"/>
      <c r="AC448" s="12"/>
      <c r="AD448" s="12"/>
      <c r="AE448" s="12"/>
      <c r="AR448" s="202" t="s">
        <v>23</v>
      </c>
      <c r="AT448" s="203" t="s">
        <v>81</v>
      </c>
      <c r="AU448" s="203" t="s">
        <v>23</v>
      </c>
      <c r="AY448" s="202" t="s">
        <v>137</v>
      </c>
      <c r="BK448" s="204">
        <f>SUM(BK449:BK471)</f>
        <v>0</v>
      </c>
    </row>
    <row r="449" s="2" customFormat="1" ht="49.05" customHeight="1">
      <c r="A449" s="41"/>
      <c r="B449" s="42"/>
      <c r="C449" s="207" t="s">
        <v>817</v>
      </c>
      <c r="D449" s="207" t="s">
        <v>140</v>
      </c>
      <c r="E449" s="208" t="s">
        <v>818</v>
      </c>
      <c r="F449" s="209" t="s">
        <v>819</v>
      </c>
      <c r="G449" s="210" t="s">
        <v>225</v>
      </c>
      <c r="H449" s="211">
        <v>496</v>
      </c>
      <c r="I449" s="212"/>
      <c r="J449" s="213">
        <f>ROUND(I449*H449,2)</f>
        <v>0</v>
      </c>
      <c r="K449" s="209" t="s">
        <v>226</v>
      </c>
      <c r="L449" s="47"/>
      <c r="M449" s="214" t="s">
        <v>36</v>
      </c>
      <c r="N449" s="215" t="s">
        <v>53</v>
      </c>
      <c r="O449" s="87"/>
      <c r="P449" s="216">
        <f>O449*H449</f>
        <v>0</v>
      </c>
      <c r="Q449" s="216">
        <v>0</v>
      </c>
      <c r="R449" s="216">
        <f>Q449*H449</f>
        <v>0</v>
      </c>
      <c r="S449" s="216">
        <v>0</v>
      </c>
      <c r="T449" s="217">
        <f>S449*H449</f>
        <v>0</v>
      </c>
      <c r="U449" s="41"/>
      <c r="V449" s="41"/>
      <c r="W449" s="41"/>
      <c r="X449" s="41"/>
      <c r="Y449" s="41"/>
      <c r="Z449" s="41"/>
      <c r="AA449" s="41"/>
      <c r="AB449" s="41"/>
      <c r="AC449" s="41"/>
      <c r="AD449" s="41"/>
      <c r="AE449" s="41"/>
      <c r="AR449" s="218" t="s">
        <v>150</v>
      </c>
      <c r="AT449" s="218" t="s">
        <v>140</v>
      </c>
      <c r="AU449" s="218" t="s">
        <v>91</v>
      </c>
      <c r="AY449" s="19" t="s">
        <v>137</v>
      </c>
      <c r="BE449" s="219">
        <f>IF(N449="základní",J449,0)</f>
        <v>0</v>
      </c>
      <c r="BF449" s="219">
        <f>IF(N449="snížená",J449,0)</f>
        <v>0</v>
      </c>
      <c r="BG449" s="219">
        <f>IF(N449="zákl. přenesená",J449,0)</f>
        <v>0</v>
      </c>
      <c r="BH449" s="219">
        <f>IF(N449="sníž. přenesená",J449,0)</f>
        <v>0</v>
      </c>
      <c r="BI449" s="219">
        <f>IF(N449="nulová",J449,0)</f>
        <v>0</v>
      </c>
      <c r="BJ449" s="19" t="s">
        <v>23</v>
      </c>
      <c r="BK449" s="219">
        <f>ROUND(I449*H449,2)</f>
        <v>0</v>
      </c>
      <c r="BL449" s="19" t="s">
        <v>150</v>
      </c>
      <c r="BM449" s="218" t="s">
        <v>820</v>
      </c>
    </row>
    <row r="450" s="2" customFormat="1">
      <c r="A450" s="41"/>
      <c r="B450" s="42"/>
      <c r="C450" s="43"/>
      <c r="D450" s="256" t="s">
        <v>228</v>
      </c>
      <c r="E450" s="43"/>
      <c r="F450" s="257" t="s">
        <v>821</v>
      </c>
      <c r="G450" s="43"/>
      <c r="H450" s="43"/>
      <c r="I450" s="258"/>
      <c r="J450" s="43"/>
      <c r="K450" s="43"/>
      <c r="L450" s="47"/>
      <c r="M450" s="259"/>
      <c r="N450" s="260"/>
      <c r="O450" s="87"/>
      <c r="P450" s="87"/>
      <c r="Q450" s="87"/>
      <c r="R450" s="87"/>
      <c r="S450" s="87"/>
      <c r="T450" s="88"/>
      <c r="U450" s="41"/>
      <c r="V450" s="41"/>
      <c r="W450" s="41"/>
      <c r="X450" s="41"/>
      <c r="Y450" s="41"/>
      <c r="Z450" s="41"/>
      <c r="AA450" s="41"/>
      <c r="AB450" s="41"/>
      <c r="AC450" s="41"/>
      <c r="AD450" s="41"/>
      <c r="AE450" s="41"/>
      <c r="AT450" s="19" t="s">
        <v>228</v>
      </c>
      <c r="AU450" s="19" t="s">
        <v>91</v>
      </c>
    </row>
    <row r="451" s="14" customFormat="1">
      <c r="A451" s="14"/>
      <c r="B451" s="231"/>
      <c r="C451" s="232"/>
      <c r="D451" s="222" t="s">
        <v>147</v>
      </c>
      <c r="E451" s="233" t="s">
        <v>36</v>
      </c>
      <c r="F451" s="234" t="s">
        <v>822</v>
      </c>
      <c r="G451" s="232"/>
      <c r="H451" s="235">
        <v>496</v>
      </c>
      <c r="I451" s="236"/>
      <c r="J451" s="232"/>
      <c r="K451" s="232"/>
      <c r="L451" s="237"/>
      <c r="M451" s="238"/>
      <c r="N451" s="239"/>
      <c r="O451" s="239"/>
      <c r="P451" s="239"/>
      <c r="Q451" s="239"/>
      <c r="R451" s="239"/>
      <c r="S451" s="239"/>
      <c r="T451" s="240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41" t="s">
        <v>147</v>
      </c>
      <c r="AU451" s="241" t="s">
        <v>91</v>
      </c>
      <c r="AV451" s="14" t="s">
        <v>91</v>
      </c>
      <c r="AW451" s="14" t="s">
        <v>43</v>
      </c>
      <c r="AX451" s="14" t="s">
        <v>23</v>
      </c>
      <c r="AY451" s="241" t="s">
        <v>137</v>
      </c>
    </row>
    <row r="452" s="2" customFormat="1" ht="55.5" customHeight="1">
      <c r="A452" s="41"/>
      <c r="B452" s="42"/>
      <c r="C452" s="207" t="s">
        <v>823</v>
      </c>
      <c r="D452" s="207" t="s">
        <v>140</v>
      </c>
      <c r="E452" s="208" t="s">
        <v>824</v>
      </c>
      <c r="F452" s="209" t="s">
        <v>825</v>
      </c>
      <c r="G452" s="210" t="s">
        <v>225</v>
      </c>
      <c r="H452" s="211">
        <v>89280</v>
      </c>
      <c r="I452" s="212"/>
      <c r="J452" s="213">
        <f>ROUND(I452*H452,2)</f>
        <v>0</v>
      </c>
      <c r="K452" s="209" t="s">
        <v>226</v>
      </c>
      <c r="L452" s="47"/>
      <c r="M452" s="214" t="s">
        <v>36</v>
      </c>
      <c r="N452" s="215" t="s">
        <v>53</v>
      </c>
      <c r="O452" s="87"/>
      <c r="P452" s="216">
        <f>O452*H452</f>
        <v>0</v>
      </c>
      <c r="Q452" s="216">
        <v>0</v>
      </c>
      <c r="R452" s="216">
        <f>Q452*H452</f>
        <v>0</v>
      </c>
      <c r="S452" s="216">
        <v>0</v>
      </c>
      <c r="T452" s="217">
        <f>S452*H452</f>
        <v>0</v>
      </c>
      <c r="U452" s="41"/>
      <c r="V452" s="41"/>
      <c r="W452" s="41"/>
      <c r="X452" s="41"/>
      <c r="Y452" s="41"/>
      <c r="Z452" s="41"/>
      <c r="AA452" s="41"/>
      <c r="AB452" s="41"/>
      <c r="AC452" s="41"/>
      <c r="AD452" s="41"/>
      <c r="AE452" s="41"/>
      <c r="AR452" s="218" t="s">
        <v>150</v>
      </c>
      <c r="AT452" s="218" t="s">
        <v>140</v>
      </c>
      <c r="AU452" s="218" t="s">
        <v>91</v>
      </c>
      <c r="AY452" s="19" t="s">
        <v>137</v>
      </c>
      <c r="BE452" s="219">
        <f>IF(N452="základní",J452,0)</f>
        <v>0</v>
      </c>
      <c r="BF452" s="219">
        <f>IF(N452="snížená",J452,0)</f>
        <v>0</v>
      </c>
      <c r="BG452" s="219">
        <f>IF(N452="zákl. přenesená",J452,0)</f>
        <v>0</v>
      </c>
      <c r="BH452" s="219">
        <f>IF(N452="sníž. přenesená",J452,0)</f>
        <v>0</v>
      </c>
      <c r="BI452" s="219">
        <f>IF(N452="nulová",J452,0)</f>
        <v>0</v>
      </c>
      <c r="BJ452" s="19" t="s">
        <v>23</v>
      </c>
      <c r="BK452" s="219">
        <f>ROUND(I452*H452,2)</f>
        <v>0</v>
      </c>
      <c r="BL452" s="19" t="s">
        <v>150</v>
      </c>
      <c r="BM452" s="218" t="s">
        <v>826</v>
      </c>
    </row>
    <row r="453" s="2" customFormat="1">
      <c r="A453" s="41"/>
      <c r="B453" s="42"/>
      <c r="C453" s="43"/>
      <c r="D453" s="256" t="s">
        <v>228</v>
      </c>
      <c r="E453" s="43"/>
      <c r="F453" s="257" t="s">
        <v>827</v>
      </c>
      <c r="G453" s="43"/>
      <c r="H453" s="43"/>
      <c r="I453" s="258"/>
      <c r="J453" s="43"/>
      <c r="K453" s="43"/>
      <c r="L453" s="47"/>
      <c r="M453" s="259"/>
      <c r="N453" s="260"/>
      <c r="O453" s="87"/>
      <c r="P453" s="87"/>
      <c r="Q453" s="87"/>
      <c r="R453" s="87"/>
      <c r="S453" s="87"/>
      <c r="T453" s="88"/>
      <c r="U453" s="41"/>
      <c r="V453" s="41"/>
      <c r="W453" s="41"/>
      <c r="X453" s="41"/>
      <c r="Y453" s="41"/>
      <c r="Z453" s="41"/>
      <c r="AA453" s="41"/>
      <c r="AB453" s="41"/>
      <c r="AC453" s="41"/>
      <c r="AD453" s="41"/>
      <c r="AE453" s="41"/>
      <c r="AT453" s="19" t="s">
        <v>228</v>
      </c>
      <c r="AU453" s="19" t="s">
        <v>91</v>
      </c>
    </row>
    <row r="454" s="14" customFormat="1">
      <c r="A454" s="14"/>
      <c r="B454" s="231"/>
      <c r="C454" s="232"/>
      <c r="D454" s="222" t="s">
        <v>147</v>
      </c>
      <c r="E454" s="233" t="s">
        <v>36</v>
      </c>
      <c r="F454" s="234" t="s">
        <v>828</v>
      </c>
      <c r="G454" s="232"/>
      <c r="H454" s="235">
        <v>89280</v>
      </c>
      <c r="I454" s="236"/>
      <c r="J454" s="232"/>
      <c r="K454" s="232"/>
      <c r="L454" s="237"/>
      <c r="M454" s="238"/>
      <c r="N454" s="239"/>
      <c r="O454" s="239"/>
      <c r="P454" s="239"/>
      <c r="Q454" s="239"/>
      <c r="R454" s="239"/>
      <c r="S454" s="239"/>
      <c r="T454" s="240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41" t="s">
        <v>147</v>
      </c>
      <c r="AU454" s="241" t="s">
        <v>91</v>
      </c>
      <c r="AV454" s="14" t="s">
        <v>91</v>
      </c>
      <c r="AW454" s="14" t="s">
        <v>43</v>
      </c>
      <c r="AX454" s="14" t="s">
        <v>82</v>
      </c>
      <c r="AY454" s="241" t="s">
        <v>137</v>
      </c>
    </row>
    <row r="455" s="15" customFormat="1">
      <c r="A455" s="15"/>
      <c r="B455" s="242"/>
      <c r="C455" s="243"/>
      <c r="D455" s="222" t="s">
        <v>147</v>
      </c>
      <c r="E455" s="244" t="s">
        <v>36</v>
      </c>
      <c r="F455" s="245" t="s">
        <v>149</v>
      </c>
      <c r="G455" s="243"/>
      <c r="H455" s="246">
        <v>89280</v>
      </c>
      <c r="I455" s="247"/>
      <c r="J455" s="243"/>
      <c r="K455" s="243"/>
      <c r="L455" s="248"/>
      <c r="M455" s="249"/>
      <c r="N455" s="250"/>
      <c r="O455" s="250"/>
      <c r="P455" s="250"/>
      <c r="Q455" s="250"/>
      <c r="R455" s="250"/>
      <c r="S455" s="250"/>
      <c r="T455" s="251"/>
      <c r="U455" s="15"/>
      <c r="V455" s="15"/>
      <c r="W455" s="15"/>
      <c r="X455" s="15"/>
      <c r="Y455" s="15"/>
      <c r="Z455" s="15"/>
      <c r="AA455" s="15"/>
      <c r="AB455" s="15"/>
      <c r="AC455" s="15"/>
      <c r="AD455" s="15"/>
      <c r="AE455" s="15"/>
      <c r="AT455" s="252" t="s">
        <v>147</v>
      </c>
      <c r="AU455" s="252" t="s">
        <v>91</v>
      </c>
      <c r="AV455" s="15" t="s">
        <v>150</v>
      </c>
      <c r="AW455" s="15" t="s">
        <v>4</v>
      </c>
      <c r="AX455" s="15" t="s">
        <v>23</v>
      </c>
      <c r="AY455" s="252" t="s">
        <v>137</v>
      </c>
    </row>
    <row r="456" s="2" customFormat="1" ht="49.05" customHeight="1">
      <c r="A456" s="41"/>
      <c r="B456" s="42"/>
      <c r="C456" s="207" t="s">
        <v>829</v>
      </c>
      <c r="D456" s="207" t="s">
        <v>140</v>
      </c>
      <c r="E456" s="208" t="s">
        <v>830</v>
      </c>
      <c r="F456" s="209" t="s">
        <v>831</v>
      </c>
      <c r="G456" s="210" t="s">
        <v>225</v>
      </c>
      <c r="H456" s="211">
        <v>496</v>
      </c>
      <c r="I456" s="212"/>
      <c r="J456" s="213">
        <f>ROUND(I456*H456,2)</f>
        <v>0</v>
      </c>
      <c r="K456" s="209" t="s">
        <v>226</v>
      </c>
      <c r="L456" s="47"/>
      <c r="M456" s="214" t="s">
        <v>36</v>
      </c>
      <c r="N456" s="215" t="s">
        <v>53</v>
      </c>
      <c r="O456" s="87"/>
      <c r="P456" s="216">
        <f>O456*H456</f>
        <v>0</v>
      </c>
      <c r="Q456" s="216">
        <v>0</v>
      </c>
      <c r="R456" s="216">
        <f>Q456*H456</f>
        <v>0</v>
      </c>
      <c r="S456" s="216">
        <v>0</v>
      </c>
      <c r="T456" s="217">
        <f>S456*H456</f>
        <v>0</v>
      </c>
      <c r="U456" s="41"/>
      <c r="V456" s="41"/>
      <c r="W456" s="41"/>
      <c r="X456" s="41"/>
      <c r="Y456" s="41"/>
      <c r="Z456" s="41"/>
      <c r="AA456" s="41"/>
      <c r="AB456" s="41"/>
      <c r="AC456" s="41"/>
      <c r="AD456" s="41"/>
      <c r="AE456" s="41"/>
      <c r="AR456" s="218" t="s">
        <v>150</v>
      </c>
      <c r="AT456" s="218" t="s">
        <v>140</v>
      </c>
      <c r="AU456" s="218" t="s">
        <v>91</v>
      </c>
      <c r="AY456" s="19" t="s">
        <v>137</v>
      </c>
      <c r="BE456" s="219">
        <f>IF(N456="základní",J456,0)</f>
        <v>0</v>
      </c>
      <c r="BF456" s="219">
        <f>IF(N456="snížená",J456,0)</f>
        <v>0</v>
      </c>
      <c r="BG456" s="219">
        <f>IF(N456="zákl. přenesená",J456,0)</f>
        <v>0</v>
      </c>
      <c r="BH456" s="219">
        <f>IF(N456="sníž. přenesená",J456,0)</f>
        <v>0</v>
      </c>
      <c r="BI456" s="219">
        <f>IF(N456="nulová",J456,0)</f>
        <v>0</v>
      </c>
      <c r="BJ456" s="19" t="s">
        <v>23</v>
      </c>
      <c r="BK456" s="219">
        <f>ROUND(I456*H456,2)</f>
        <v>0</v>
      </c>
      <c r="BL456" s="19" t="s">
        <v>150</v>
      </c>
      <c r="BM456" s="218" t="s">
        <v>832</v>
      </c>
    </row>
    <row r="457" s="2" customFormat="1">
      <c r="A457" s="41"/>
      <c r="B457" s="42"/>
      <c r="C457" s="43"/>
      <c r="D457" s="256" t="s">
        <v>228</v>
      </c>
      <c r="E457" s="43"/>
      <c r="F457" s="257" t="s">
        <v>833</v>
      </c>
      <c r="G457" s="43"/>
      <c r="H457" s="43"/>
      <c r="I457" s="258"/>
      <c r="J457" s="43"/>
      <c r="K457" s="43"/>
      <c r="L457" s="47"/>
      <c r="M457" s="259"/>
      <c r="N457" s="260"/>
      <c r="O457" s="87"/>
      <c r="P457" s="87"/>
      <c r="Q457" s="87"/>
      <c r="R457" s="87"/>
      <c r="S457" s="87"/>
      <c r="T457" s="88"/>
      <c r="U457" s="41"/>
      <c r="V457" s="41"/>
      <c r="W457" s="41"/>
      <c r="X457" s="41"/>
      <c r="Y457" s="41"/>
      <c r="Z457" s="41"/>
      <c r="AA457" s="41"/>
      <c r="AB457" s="41"/>
      <c r="AC457" s="41"/>
      <c r="AD457" s="41"/>
      <c r="AE457" s="41"/>
      <c r="AT457" s="19" t="s">
        <v>228</v>
      </c>
      <c r="AU457" s="19" t="s">
        <v>91</v>
      </c>
    </row>
    <row r="458" s="14" customFormat="1">
      <c r="A458" s="14"/>
      <c r="B458" s="231"/>
      <c r="C458" s="232"/>
      <c r="D458" s="222" t="s">
        <v>147</v>
      </c>
      <c r="E458" s="233" t="s">
        <v>36</v>
      </c>
      <c r="F458" s="234" t="s">
        <v>834</v>
      </c>
      <c r="G458" s="232"/>
      <c r="H458" s="235">
        <v>496</v>
      </c>
      <c r="I458" s="236"/>
      <c r="J458" s="232"/>
      <c r="K458" s="232"/>
      <c r="L458" s="237"/>
      <c r="M458" s="238"/>
      <c r="N458" s="239"/>
      <c r="O458" s="239"/>
      <c r="P458" s="239"/>
      <c r="Q458" s="239"/>
      <c r="R458" s="239"/>
      <c r="S458" s="239"/>
      <c r="T458" s="240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41" t="s">
        <v>147</v>
      </c>
      <c r="AU458" s="241" t="s">
        <v>91</v>
      </c>
      <c r="AV458" s="14" t="s">
        <v>91</v>
      </c>
      <c r="AW458" s="14" t="s">
        <v>43</v>
      </c>
      <c r="AX458" s="14" t="s">
        <v>23</v>
      </c>
      <c r="AY458" s="241" t="s">
        <v>137</v>
      </c>
    </row>
    <row r="459" s="2" customFormat="1" ht="37.8" customHeight="1">
      <c r="A459" s="41"/>
      <c r="B459" s="42"/>
      <c r="C459" s="207" t="s">
        <v>835</v>
      </c>
      <c r="D459" s="207" t="s">
        <v>140</v>
      </c>
      <c r="E459" s="208" t="s">
        <v>836</v>
      </c>
      <c r="F459" s="209" t="s">
        <v>837</v>
      </c>
      <c r="G459" s="210" t="s">
        <v>225</v>
      </c>
      <c r="H459" s="211">
        <v>846.12</v>
      </c>
      <c r="I459" s="212"/>
      <c r="J459" s="213">
        <f>ROUND(I459*H459,2)</f>
        <v>0</v>
      </c>
      <c r="K459" s="209" t="s">
        <v>226</v>
      </c>
      <c r="L459" s="47"/>
      <c r="M459" s="214" t="s">
        <v>36</v>
      </c>
      <c r="N459" s="215" t="s">
        <v>53</v>
      </c>
      <c r="O459" s="87"/>
      <c r="P459" s="216">
        <f>O459*H459</f>
        <v>0</v>
      </c>
      <c r="Q459" s="216">
        <v>0.00012999999999999999</v>
      </c>
      <c r="R459" s="216">
        <f>Q459*H459</f>
        <v>0.10999559999999999</v>
      </c>
      <c r="S459" s="216">
        <v>0</v>
      </c>
      <c r="T459" s="217">
        <f>S459*H459</f>
        <v>0</v>
      </c>
      <c r="U459" s="41"/>
      <c r="V459" s="41"/>
      <c r="W459" s="41"/>
      <c r="X459" s="41"/>
      <c r="Y459" s="41"/>
      <c r="Z459" s="41"/>
      <c r="AA459" s="41"/>
      <c r="AB459" s="41"/>
      <c r="AC459" s="41"/>
      <c r="AD459" s="41"/>
      <c r="AE459" s="41"/>
      <c r="AR459" s="218" t="s">
        <v>150</v>
      </c>
      <c r="AT459" s="218" t="s">
        <v>140</v>
      </c>
      <c r="AU459" s="218" t="s">
        <v>91</v>
      </c>
      <c r="AY459" s="19" t="s">
        <v>137</v>
      </c>
      <c r="BE459" s="219">
        <f>IF(N459="základní",J459,0)</f>
        <v>0</v>
      </c>
      <c r="BF459" s="219">
        <f>IF(N459="snížená",J459,0)</f>
        <v>0</v>
      </c>
      <c r="BG459" s="219">
        <f>IF(N459="zákl. přenesená",J459,0)</f>
        <v>0</v>
      </c>
      <c r="BH459" s="219">
        <f>IF(N459="sníž. přenesená",J459,0)</f>
        <v>0</v>
      </c>
      <c r="BI459" s="219">
        <f>IF(N459="nulová",J459,0)</f>
        <v>0</v>
      </c>
      <c r="BJ459" s="19" t="s">
        <v>23</v>
      </c>
      <c r="BK459" s="219">
        <f>ROUND(I459*H459,2)</f>
        <v>0</v>
      </c>
      <c r="BL459" s="19" t="s">
        <v>150</v>
      </c>
      <c r="BM459" s="218" t="s">
        <v>838</v>
      </c>
    </row>
    <row r="460" s="2" customFormat="1">
      <c r="A460" s="41"/>
      <c r="B460" s="42"/>
      <c r="C460" s="43"/>
      <c r="D460" s="256" t="s">
        <v>228</v>
      </c>
      <c r="E460" s="43"/>
      <c r="F460" s="257" t="s">
        <v>839</v>
      </c>
      <c r="G460" s="43"/>
      <c r="H460" s="43"/>
      <c r="I460" s="258"/>
      <c r="J460" s="43"/>
      <c r="K460" s="43"/>
      <c r="L460" s="47"/>
      <c r="M460" s="259"/>
      <c r="N460" s="260"/>
      <c r="O460" s="87"/>
      <c r="P460" s="87"/>
      <c r="Q460" s="87"/>
      <c r="R460" s="87"/>
      <c r="S460" s="87"/>
      <c r="T460" s="88"/>
      <c r="U460" s="41"/>
      <c r="V460" s="41"/>
      <c r="W460" s="41"/>
      <c r="X460" s="41"/>
      <c r="Y460" s="41"/>
      <c r="Z460" s="41"/>
      <c r="AA460" s="41"/>
      <c r="AB460" s="41"/>
      <c r="AC460" s="41"/>
      <c r="AD460" s="41"/>
      <c r="AE460" s="41"/>
      <c r="AT460" s="19" t="s">
        <v>228</v>
      </c>
      <c r="AU460" s="19" t="s">
        <v>91</v>
      </c>
    </row>
    <row r="461" s="14" customFormat="1">
      <c r="A461" s="14"/>
      <c r="B461" s="231"/>
      <c r="C461" s="232"/>
      <c r="D461" s="222" t="s">
        <v>147</v>
      </c>
      <c r="E461" s="233" t="s">
        <v>36</v>
      </c>
      <c r="F461" s="234" t="s">
        <v>840</v>
      </c>
      <c r="G461" s="232"/>
      <c r="H461" s="235">
        <v>722.12</v>
      </c>
      <c r="I461" s="236"/>
      <c r="J461" s="232"/>
      <c r="K461" s="232"/>
      <c r="L461" s="237"/>
      <c r="M461" s="238"/>
      <c r="N461" s="239"/>
      <c r="O461" s="239"/>
      <c r="P461" s="239"/>
      <c r="Q461" s="239"/>
      <c r="R461" s="239"/>
      <c r="S461" s="239"/>
      <c r="T461" s="240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41" t="s">
        <v>147</v>
      </c>
      <c r="AU461" s="241" t="s">
        <v>91</v>
      </c>
      <c r="AV461" s="14" t="s">
        <v>91</v>
      </c>
      <c r="AW461" s="14" t="s">
        <v>43</v>
      </c>
      <c r="AX461" s="14" t="s">
        <v>82</v>
      </c>
      <c r="AY461" s="241" t="s">
        <v>137</v>
      </c>
    </row>
    <row r="462" s="14" customFormat="1">
      <c r="A462" s="14"/>
      <c r="B462" s="231"/>
      <c r="C462" s="232"/>
      <c r="D462" s="222" t="s">
        <v>147</v>
      </c>
      <c r="E462" s="233" t="s">
        <v>36</v>
      </c>
      <c r="F462" s="234" t="s">
        <v>841</v>
      </c>
      <c r="G462" s="232"/>
      <c r="H462" s="235">
        <v>124</v>
      </c>
      <c r="I462" s="236"/>
      <c r="J462" s="232"/>
      <c r="K462" s="232"/>
      <c r="L462" s="237"/>
      <c r="M462" s="238"/>
      <c r="N462" s="239"/>
      <c r="O462" s="239"/>
      <c r="P462" s="239"/>
      <c r="Q462" s="239"/>
      <c r="R462" s="239"/>
      <c r="S462" s="239"/>
      <c r="T462" s="240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41" t="s">
        <v>147</v>
      </c>
      <c r="AU462" s="241" t="s">
        <v>91</v>
      </c>
      <c r="AV462" s="14" t="s">
        <v>91</v>
      </c>
      <c r="AW462" s="14" t="s">
        <v>43</v>
      </c>
      <c r="AX462" s="14" t="s">
        <v>82</v>
      </c>
      <c r="AY462" s="241" t="s">
        <v>137</v>
      </c>
    </row>
    <row r="463" s="15" customFormat="1">
      <c r="A463" s="15"/>
      <c r="B463" s="242"/>
      <c r="C463" s="243"/>
      <c r="D463" s="222" t="s">
        <v>147</v>
      </c>
      <c r="E463" s="244" t="s">
        <v>36</v>
      </c>
      <c r="F463" s="245" t="s">
        <v>149</v>
      </c>
      <c r="G463" s="243"/>
      <c r="H463" s="246">
        <v>846.12</v>
      </c>
      <c r="I463" s="247"/>
      <c r="J463" s="243"/>
      <c r="K463" s="243"/>
      <c r="L463" s="248"/>
      <c r="M463" s="249"/>
      <c r="N463" s="250"/>
      <c r="O463" s="250"/>
      <c r="P463" s="250"/>
      <c r="Q463" s="250"/>
      <c r="R463" s="250"/>
      <c r="S463" s="250"/>
      <c r="T463" s="251"/>
      <c r="U463" s="15"/>
      <c r="V463" s="15"/>
      <c r="W463" s="15"/>
      <c r="X463" s="15"/>
      <c r="Y463" s="15"/>
      <c r="Z463" s="15"/>
      <c r="AA463" s="15"/>
      <c r="AB463" s="15"/>
      <c r="AC463" s="15"/>
      <c r="AD463" s="15"/>
      <c r="AE463" s="15"/>
      <c r="AT463" s="252" t="s">
        <v>147</v>
      </c>
      <c r="AU463" s="252" t="s">
        <v>91</v>
      </c>
      <c r="AV463" s="15" t="s">
        <v>150</v>
      </c>
      <c r="AW463" s="15" t="s">
        <v>43</v>
      </c>
      <c r="AX463" s="15" t="s">
        <v>23</v>
      </c>
      <c r="AY463" s="252" t="s">
        <v>137</v>
      </c>
    </row>
    <row r="464" s="2" customFormat="1" ht="37.8" customHeight="1">
      <c r="A464" s="41"/>
      <c r="B464" s="42"/>
      <c r="C464" s="207" t="s">
        <v>842</v>
      </c>
      <c r="D464" s="207" t="s">
        <v>140</v>
      </c>
      <c r="E464" s="208" t="s">
        <v>843</v>
      </c>
      <c r="F464" s="209" t="s">
        <v>844</v>
      </c>
      <c r="G464" s="210" t="s">
        <v>225</v>
      </c>
      <c r="H464" s="211">
        <v>361.06</v>
      </c>
      <c r="I464" s="212"/>
      <c r="J464" s="213">
        <f>ROUND(I464*H464,2)</f>
        <v>0</v>
      </c>
      <c r="K464" s="209" t="s">
        <v>226</v>
      </c>
      <c r="L464" s="47"/>
      <c r="M464" s="214" t="s">
        <v>36</v>
      </c>
      <c r="N464" s="215" t="s">
        <v>53</v>
      </c>
      <c r="O464" s="87"/>
      <c r="P464" s="216">
        <f>O464*H464</f>
        <v>0</v>
      </c>
      <c r="Q464" s="216">
        <v>4.0000000000000003E-05</v>
      </c>
      <c r="R464" s="216">
        <f>Q464*H464</f>
        <v>0.014442400000000001</v>
      </c>
      <c r="S464" s="216">
        <v>0</v>
      </c>
      <c r="T464" s="217">
        <f>S464*H464</f>
        <v>0</v>
      </c>
      <c r="U464" s="41"/>
      <c r="V464" s="41"/>
      <c r="W464" s="41"/>
      <c r="X464" s="41"/>
      <c r="Y464" s="41"/>
      <c r="Z464" s="41"/>
      <c r="AA464" s="41"/>
      <c r="AB464" s="41"/>
      <c r="AC464" s="41"/>
      <c r="AD464" s="41"/>
      <c r="AE464" s="41"/>
      <c r="AR464" s="218" t="s">
        <v>150</v>
      </c>
      <c r="AT464" s="218" t="s">
        <v>140</v>
      </c>
      <c r="AU464" s="218" t="s">
        <v>91</v>
      </c>
      <c r="AY464" s="19" t="s">
        <v>137</v>
      </c>
      <c r="BE464" s="219">
        <f>IF(N464="základní",J464,0)</f>
        <v>0</v>
      </c>
      <c r="BF464" s="219">
        <f>IF(N464="snížená",J464,0)</f>
        <v>0</v>
      </c>
      <c r="BG464" s="219">
        <f>IF(N464="zákl. přenesená",J464,0)</f>
        <v>0</v>
      </c>
      <c r="BH464" s="219">
        <f>IF(N464="sníž. přenesená",J464,0)</f>
        <v>0</v>
      </c>
      <c r="BI464" s="219">
        <f>IF(N464="nulová",J464,0)</f>
        <v>0</v>
      </c>
      <c r="BJ464" s="19" t="s">
        <v>23</v>
      </c>
      <c r="BK464" s="219">
        <f>ROUND(I464*H464,2)</f>
        <v>0</v>
      </c>
      <c r="BL464" s="19" t="s">
        <v>150</v>
      </c>
      <c r="BM464" s="218" t="s">
        <v>845</v>
      </c>
    </row>
    <row r="465" s="2" customFormat="1">
      <c r="A465" s="41"/>
      <c r="B465" s="42"/>
      <c r="C465" s="43"/>
      <c r="D465" s="256" t="s">
        <v>228</v>
      </c>
      <c r="E465" s="43"/>
      <c r="F465" s="257" t="s">
        <v>846</v>
      </c>
      <c r="G465" s="43"/>
      <c r="H465" s="43"/>
      <c r="I465" s="258"/>
      <c r="J465" s="43"/>
      <c r="K465" s="43"/>
      <c r="L465" s="47"/>
      <c r="M465" s="259"/>
      <c r="N465" s="260"/>
      <c r="O465" s="87"/>
      <c r="P465" s="87"/>
      <c r="Q465" s="87"/>
      <c r="R465" s="87"/>
      <c r="S465" s="87"/>
      <c r="T465" s="88"/>
      <c r="U465" s="41"/>
      <c r="V465" s="41"/>
      <c r="W465" s="41"/>
      <c r="X465" s="41"/>
      <c r="Y465" s="41"/>
      <c r="Z465" s="41"/>
      <c r="AA465" s="41"/>
      <c r="AB465" s="41"/>
      <c r="AC465" s="41"/>
      <c r="AD465" s="41"/>
      <c r="AE465" s="41"/>
      <c r="AT465" s="19" t="s">
        <v>228</v>
      </c>
      <c r="AU465" s="19" t="s">
        <v>91</v>
      </c>
    </row>
    <row r="466" s="14" customFormat="1">
      <c r="A466" s="14"/>
      <c r="B466" s="231"/>
      <c r="C466" s="232"/>
      <c r="D466" s="222" t="s">
        <v>147</v>
      </c>
      <c r="E466" s="233" t="s">
        <v>36</v>
      </c>
      <c r="F466" s="234" t="s">
        <v>654</v>
      </c>
      <c r="G466" s="232"/>
      <c r="H466" s="235">
        <v>361.06</v>
      </c>
      <c r="I466" s="236"/>
      <c r="J466" s="232"/>
      <c r="K466" s="232"/>
      <c r="L466" s="237"/>
      <c r="M466" s="238"/>
      <c r="N466" s="239"/>
      <c r="O466" s="239"/>
      <c r="P466" s="239"/>
      <c r="Q466" s="239"/>
      <c r="R466" s="239"/>
      <c r="S466" s="239"/>
      <c r="T466" s="240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41" t="s">
        <v>147</v>
      </c>
      <c r="AU466" s="241" t="s">
        <v>91</v>
      </c>
      <c r="AV466" s="14" t="s">
        <v>91</v>
      </c>
      <c r="AW466" s="14" t="s">
        <v>43</v>
      </c>
      <c r="AX466" s="14" t="s">
        <v>23</v>
      </c>
      <c r="AY466" s="241" t="s">
        <v>137</v>
      </c>
    </row>
    <row r="467" s="2" customFormat="1" ht="24.15" customHeight="1">
      <c r="A467" s="41"/>
      <c r="B467" s="42"/>
      <c r="C467" s="207" t="s">
        <v>847</v>
      </c>
      <c r="D467" s="207" t="s">
        <v>140</v>
      </c>
      <c r="E467" s="208" t="s">
        <v>848</v>
      </c>
      <c r="F467" s="209" t="s">
        <v>849</v>
      </c>
      <c r="G467" s="210" t="s">
        <v>850</v>
      </c>
      <c r="H467" s="211">
        <v>120</v>
      </c>
      <c r="I467" s="212"/>
      <c r="J467" s="213">
        <f>ROUND(I467*H467,2)</f>
        <v>0</v>
      </c>
      <c r="K467" s="209" t="s">
        <v>226</v>
      </c>
      <c r="L467" s="47"/>
      <c r="M467" s="214" t="s">
        <v>36</v>
      </c>
      <c r="N467" s="215" t="s">
        <v>53</v>
      </c>
      <c r="O467" s="87"/>
      <c r="P467" s="216">
        <f>O467*H467</f>
        <v>0</v>
      </c>
      <c r="Q467" s="216">
        <v>0</v>
      </c>
      <c r="R467" s="216">
        <f>Q467*H467</f>
        <v>0</v>
      </c>
      <c r="S467" s="216">
        <v>0</v>
      </c>
      <c r="T467" s="217">
        <f>S467*H467</f>
        <v>0</v>
      </c>
      <c r="U467" s="41"/>
      <c r="V467" s="41"/>
      <c r="W467" s="41"/>
      <c r="X467" s="41"/>
      <c r="Y467" s="41"/>
      <c r="Z467" s="41"/>
      <c r="AA467" s="41"/>
      <c r="AB467" s="41"/>
      <c r="AC467" s="41"/>
      <c r="AD467" s="41"/>
      <c r="AE467" s="41"/>
      <c r="AR467" s="218" t="s">
        <v>150</v>
      </c>
      <c r="AT467" s="218" t="s">
        <v>140</v>
      </c>
      <c r="AU467" s="218" t="s">
        <v>91</v>
      </c>
      <c r="AY467" s="19" t="s">
        <v>137</v>
      </c>
      <c r="BE467" s="219">
        <f>IF(N467="základní",J467,0)</f>
        <v>0</v>
      </c>
      <c r="BF467" s="219">
        <f>IF(N467="snížená",J467,0)</f>
        <v>0</v>
      </c>
      <c r="BG467" s="219">
        <f>IF(N467="zákl. přenesená",J467,0)</f>
        <v>0</v>
      </c>
      <c r="BH467" s="219">
        <f>IF(N467="sníž. přenesená",J467,0)</f>
        <v>0</v>
      </c>
      <c r="BI467" s="219">
        <f>IF(N467="nulová",J467,0)</f>
        <v>0</v>
      </c>
      <c r="BJ467" s="19" t="s">
        <v>23</v>
      </c>
      <c r="BK467" s="219">
        <f>ROUND(I467*H467,2)</f>
        <v>0</v>
      </c>
      <c r="BL467" s="19" t="s">
        <v>150</v>
      </c>
      <c r="BM467" s="218" t="s">
        <v>851</v>
      </c>
    </row>
    <row r="468" s="2" customFormat="1">
      <c r="A468" s="41"/>
      <c r="B468" s="42"/>
      <c r="C468" s="43"/>
      <c r="D468" s="256" t="s">
        <v>228</v>
      </c>
      <c r="E468" s="43"/>
      <c r="F468" s="257" t="s">
        <v>852</v>
      </c>
      <c r="G468" s="43"/>
      <c r="H468" s="43"/>
      <c r="I468" s="258"/>
      <c r="J468" s="43"/>
      <c r="K468" s="43"/>
      <c r="L468" s="47"/>
      <c r="M468" s="259"/>
      <c r="N468" s="260"/>
      <c r="O468" s="87"/>
      <c r="P468" s="87"/>
      <c r="Q468" s="87"/>
      <c r="R468" s="87"/>
      <c r="S468" s="87"/>
      <c r="T468" s="88"/>
      <c r="U468" s="41"/>
      <c r="V468" s="41"/>
      <c r="W468" s="41"/>
      <c r="X468" s="41"/>
      <c r="Y468" s="41"/>
      <c r="Z468" s="41"/>
      <c r="AA468" s="41"/>
      <c r="AB468" s="41"/>
      <c r="AC468" s="41"/>
      <c r="AD468" s="41"/>
      <c r="AE468" s="41"/>
      <c r="AT468" s="19" t="s">
        <v>228</v>
      </c>
      <c r="AU468" s="19" t="s">
        <v>91</v>
      </c>
    </row>
    <row r="469" s="13" customFormat="1">
      <c r="A469" s="13"/>
      <c r="B469" s="220"/>
      <c r="C469" s="221"/>
      <c r="D469" s="222" t="s">
        <v>147</v>
      </c>
      <c r="E469" s="223" t="s">
        <v>36</v>
      </c>
      <c r="F469" s="224" t="s">
        <v>853</v>
      </c>
      <c r="G469" s="221"/>
      <c r="H469" s="223" t="s">
        <v>36</v>
      </c>
      <c r="I469" s="225"/>
      <c r="J469" s="221"/>
      <c r="K469" s="221"/>
      <c r="L469" s="226"/>
      <c r="M469" s="227"/>
      <c r="N469" s="228"/>
      <c r="O469" s="228"/>
      <c r="P469" s="228"/>
      <c r="Q469" s="228"/>
      <c r="R469" s="228"/>
      <c r="S469" s="228"/>
      <c r="T469" s="229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30" t="s">
        <v>147</v>
      </c>
      <c r="AU469" s="230" t="s">
        <v>91</v>
      </c>
      <c r="AV469" s="13" t="s">
        <v>23</v>
      </c>
      <c r="AW469" s="13" t="s">
        <v>43</v>
      </c>
      <c r="AX469" s="13" t="s">
        <v>82</v>
      </c>
      <c r="AY469" s="230" t="s">
        <v>137</v>
      </c>
    </row>
    <row r="470" s="14" customFormat="1">
      <c r="A470" s="14"/>
      <c r="B470" s="231"/>
      <c r="C470" s="232"/>
      <c r="D470" s="222" t="s">
        <v>147</v>
      </c>
      <c r="E470" s="233" t="s">
        <v>36</v>
      </c>
      <c r="F470" s="234" t="s">
        <v>854</v>
      </c>
      <c r="G470" s="232"/>
      <c r="H470" s="235">
        <v>120</v>
      </c>
      <c r="I470" s="236"/>
      <c r="J470" s="232"/>
      <c r="K470" s="232"/>
      <c r="L470" s="237"/>
      <c r="M470" s="238"/>
      <c r="N470" s="239"/>
      <c r="O470" s="239"/>
      <c r="P470" s="239"/>
      <c r="Q470" s="239"/>
      <c r="R470" s="239"/>
      <c r="S470" s="239"/>
      <c r="T470" s="240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41" t="s">
        <v>147</v>
      </c>
      <c r="AU470" s="241" t="s">
        <v>91</v>
      </c>
      <c r="AV470" s="14" t="s">
        <v>91</v>
      </c>
      <c r="AW470" s="14" t="s">
        <v>43</v>
      </c>
      <c r="AX470" s="14" t="s">
        <v>82</v>
      </c>
      <c r="AY470" s="241" t="s">
        <v>137</v>
      </c>
    </row>
    <row r="471" s="15" customFormat="1">
      <c r="A471" s="15"/>
      <c r="B471" s="242"/>
      <c r="C471" s="243"/>
      <c r="D471" s="222" t="s">
        <v>147</v>
      </c>
      <c r="E471" s="244" t="s">
        <v>36</v>
      </c>
      <c r="F471" s="245" t="s">
        <v>149</v>
      </c>
      <c r="G471" s="243"/>
      <c r="H471" s="246">
        <v>120</v>
      </c>
      <c r="I471" s="247"/>
      <c r="J471" s="243"/>
      <c r="K471" s="243"/>
      <c r="L471" s="248"/>
      <c r="M471" s="249"/>
      <c r="N471" s="250"/>
      <c r="O471" s="250"/>
      <c r="P471" s="250"/>
      <c r="Q471" s="250"/>
      <c r="R471" s="250"/>
      <c r="S471" s="250"/>
      <c r="T471" s="251"/>
      <c r="U471" s="15"/>
      <c r="V471" s="15"/>
      <c r="W471" s="15"/>
      <c r="X471" s="15"/>
      <c r="Y471" s="15"/>
      <c r="Z471" s="15"/>
      <c r="AA471" s="15"/>
      <c r="AB471" s="15"/>
      <c r="AC471" s="15"/>
      <c r="AD471" s="15"/>
      <c r="AE471" s="15"/>
      <c r="AT471" s="252" t="s">
        <v>147</v>
      </c>
      <c r="AU471" s="252" t="s">
        <v>91</v>
      </c>
      <c r="AV471" s="15" t="s">
        <v>150</v>
      </c>
      <c r="AW471" s="15" t="s">
        <v>4</v>
      </c>
      <c r="AX471" s="15" t="s">
        <v>23</v>
      </c>
      <c r="AY471" s="252" t="s">
        <v>137</v>
      </c>
    </row>
    <row r="472" s="12" customFormat="1" ht="22.8" customHeight="1">
      <c r="A472" s="12"/>
      <c r="B472" s="191"/>
      <c r="C472" s="192"/>
      <c r="D472" s="193" t="s">
        <v>81</v>
      </c>
      <c r="E472" s="205" t="s">
        <v>802</v>
      </c>
      <c r="F472" s="205" t="s">
        <v>855</v>
      </c>
      <c r="G472" s="192"/>
      <c r="H472" s="192"/>
      <c r="I472" s="195"/>
      <c r="J472" s="206">
        <f>BK472</f>
        <v>0</v>
      </c>
      <c r="K472" s="192"/>
      <c r="L472" s="197"/>
      <c r="M472" s="198"/>
      <c r="N472" s="199"/>
      <c r="O472" s="199"/>
      <c r="P472" s="200">
        <f>SUM(P473:P474)</f>
        <v>0</v>
      </c>
      <c r="Q472" s="199"/>
      <c r="R472" s="200">
        <f>SUM(R473:R474)</f>
        <v>0</v>
      </c>
      <c r="S472" s="199"/>
      <c r="T472" s="201">
        <f>SUM(T473:T474)</f>
        <v>0</v>
      </c>
      <c r="U472" s="12"/>
      <c r="V472" s="12"/>
      <c r="W472" s="12"/>
      <c r="X472" s="12"/>
      <c r="Y472" s="12"/>
      <c r="Z472" s="12"/>
      <c r="AA472" s="12"/>
      <c r="AB472" s="12"/>
      <c r="AC472" s="12"/>
      <c r="AD472" s="12"/>
      <c r="AE472" s="12"/>
      <c r="AR472" s="202" t="s">
        <v>23</v>
      </c>
      <c r="AT472" s="203" t="s">
        <v>81</v>
      </c>
      <c r="AU472" s="203" t="s">
        <v>23</v>
      </c>
      <c r="AY472" s="202" t="s">
        <v>137</v>
      </c>
      <c r="BK472" s="204">
        <f>SUM(BK473:BK474)</f>
        <v>0</v>
      </c>
    </row>
    <row r="473" s="2" customFormat="1" ht="55.5" customHeight="1">
      <c r="A473" s="41"/>
      <c r="B473" s="42"/>
      <c r="C473" s="207" t="s">
        <v>856</v>
      </c>
      <c r="D473" s="207" t="s">
        <v>140</v>
      </c>
      <c r="E473" s="208" t="s">
        <v>857</v>
      </c>
      <c r="F473" s="209" t="s">
        <v>858</v>
      </c>
      <c r="G473" s="210" t="s">
        <v>266</v>
      </c>
      <c r="H473" s="211">
        <v>1102.652</v>
      </c>
      <c r="I473" s="212"/>
      <c r="J473" s="213">
        <f>ROUND(I473*H473,2)</f>
        <v>0</v>
      </c>
      <c r="K473" s="209" t="s">
        <v>226</v>
      </c>
      <c r="L473" s="47"/>
      <c r="M473" s="214" t="s">
        <v>36</v>
      </c>
      <c r="N473" s="215" t="s">
        <v>53</v>
      </c>
      <c r="O473" s="87"/>
      <c r="P473" s="216">
        <f>O473*H473</f>
        <v>0</v>
      </c>
      <c r="Q473" s="216">
        <v>0</v>
      </c>
      <c r="R473" s="216">
        <f>Q473*H473</f>
        <v>0</v>
      </c>
      <c r="S473" s="216">
        <v>0</v>
      </c>
      <c r="T473" s="217">
        <f>S473*H473</f>
        <v>0</v>
      </c>
      <c r="U473" s="41"/>
      <c r="V473" s="41"/>
      <c r="W473" s="41"/>
      <c r="X473" s="41"/>
      <c r="Y473" s="41"/>
      <c r="Z473" s="41"/>
      <c r="AA473" s="41"/>
      <c r="AB473" s="41"/>
      <c r="AC473" s="41"/>
      <c r="AD473" s="41"/>
      <c r="AE473" s="41"/>
      <c r="AR473" s="218" t="s">
        <v>150</v>
      </c>
      <c r="AT473" s="218" t="s">
        <v>140</v>
      </c>
      <c r="AU473" s="218" t="s">
        <v>91</v>
      </c>
      <c r="AY473" s="19" t="s">
        <v>137</v>
      </c>
      <c r="BE473" s="219">
        <f>IF(N473="základní",J473,0)</f>
        <v>0</v>
      </c>
      <c r="BF473" s="219">
        <f>IF(N473="snížená",J473,0)</f>
        <v>0</v>
      </c>
      <c r="BG473" s="219">
        <f>IF(N473="zákl. přenesená",J473,0)</f>
        <v>0</v>
      </c>
      <c r="BH473" s="219">
        <f>IF(N473="sníž. přenesená",J473,0)</f>
        <v>0</v>
      </c>
      <c r="BI473" s="219">
        <f>IF(N473="nulová",J473,0)</f>
        <v>0</v>
      </c>
      <c r="BJ473" s="19" t="s">
        <v>23</v>
      </c>
      <c r="BK473" s="219">
        <f>ROUND(I473*H473,2)</f>
        <v>0</v>
      </c>
      <c r="BL473" s="19" t="s">
        <v>150</v>
      </c>
      <c r="BM473" s="218" t="s">
        <v>859</v>
      </c>
    </row>
    <row r="474" s="2" customFormat="1">
      <c r="A474" s="41"/>
      <c r="B474" s="42"/>
      <c r="C474" s="43"/>
      <c r="D474" s="256" t="s">
        <v>228</v>
      </c>
      <c r="E474" s="43"/>
      <c r="F474" s="257" t="s">
        <v>860</v>
      </c>
      <c r="G474" s="43"/>
      <c r="H474" s="43"/>
      <c r="I474" s="258"/>
      <c r="J474" s="43"/>
      <c r="K474" s="43"/>
      <c r="L474" s="47"/>
      <c r="M474" s="259"/>
      <c r="N474" s="260"/>
      <c r="O474" s="87"/>
      <c r="P474" s="87"/>
      <c r="Q474" s="87"/>
      <c r="R474" s="87"/>
      <c r="S474" s="87"/>
      <c r="T474" s="88"/>
      <c r="U474" s="41"/>
      <c r="V474" s="41"/>
      <c r="W474" s="41"/>
      <c r="X474" s="41"/>
      <c r="Y474" s="41"/>
      <c r="Z474" s="41"/>
      <c r="AA474" s="41"/>
      <c r="AB474" s="41"/>
      <c r="AC474" s="41"/>
      <c r="AD474" s="41"/>
      <c r="AE474" s="41"/>
      <c r="AT474" s="19" t="s">
        <v>228</v>
      </c>
      <c r="AU474" s="19" t="s">
        <v>91</v>
      </c>
    </row>
    <row r="475" s="12" customFormat="1" ht="25.92" customHeight="1">
      <c r="A475" s="12"/>
      <c r="B475" s="191"/>
      <c r="C475" s="192"/>
      <c r="D475" s="193" t="s">
        <v>81</v>
      </c>
      <c r="E475" s="194" t="s">
        <v>861</v>
      </c>
      <c r="F475" s="194" t="s">
        <v>862</v>
      </c>
      <c r="G475" s="192"/>
      <c r="H475" s="192"/>
      <c r="I475" s="195"/>
      <c r="J475" s="196">
        <f>BK475</f>
        <v>0</v>
      </c>
      <c r="K475" s="192"/>
      <c r="L475" s="197"/>
      <c r="M475" s="198"/>
      <c r="N475" s="199"/>
      <c r="O475" s="199"/>
      <c r="P475" s="200">
        <f>SUM(P476:P481)</f>
        <v>0</v>
      </c>
      <c r="Q475" s="199"/>
      <c r="R475" s="200">
        <f>SUM(R476:R481)</f>
        <v>2.5083535799999996</v>
      </c>
      <c r="S475" s="199"/>
      <c r="T475" s="201">
        <f>SUM(T476:T481)</f>
        <v>0</v>
      </c>
      <c r="U475" s="12"/>
      <c r="V475" s="12"/>
      <c r="W475" s="12"/>
      <c r="X475" s="12"/>
      <c r="Y475" s="12"/>
      <c r="Z475" s="12"/>
      <c r="AA475" s="12"/>
      <c r="AB475" s="12"/>
      <c r="AC475" s="12"/>
      <c r="AD475" s="12"/>
      <c r="AE475" s="12"/>
      <c r="AR475" s="202" t="s">
        <v>91</v>
      </c>
      <c r="AT475" s="203" t="s">
        <v>81</v>
      </c>
      <c r="AU475" s="203" t="s">
        <v>82</v>
      </c>
      <c r="AY475" s="202" t="s">
        <v>137</v>
      </c>
      <c r="BK475" s="204">
        <f>SUM(BK476:BK481)</f>
        <v>0</v>
      </c>
    </row>
    <row r="476" s="2" customFormat="1" ht="24.15" customHeight="1">
      <c r="A476" s="41"/>
      <c r="B476" s="42"/>
      <c r="C476" s="207" t="s">
        <v>863</v>
      </c>
      <c r="D476" s="207" t="s">
        <v>140</v>
      </c>
      <c r="E476" s="208" t="s">
        <v>864</v>
      </c>
      <c r="F476" s="209" t="s">
        <v>865</v>
      </c>
      <c r="G476" s="210" t="s">
        <v>225</v>
      </c>
      <c r="H476" s="211">
        <v>190.50999999999999</v>
      </c>
      <c r="I476" s="212"/>
      <c r="J476" s="213">
        <f>ROUND(I476*H476,2)</f>
        <v>0</v>
      </c>
      <c r="K476" s="209" t="s">
        <v>36</v>
      </c>
      <c r="L476" s="47"/>
      <c r="M476" s="214" t="s">
        <v>36</v>
      </c>
      <c r="N476" s="215" t="s">
        <v>53</v>
      </c>
      <c r="O476" s="87"/>
      <c r="P476" s="216">
        <f>O476*H476</f>
        <v>0</v>
      </c>
      <c r="Q476" s="216">
        <v>0.00547</v>
      </c>
      <c r="R476" s="216">
        <f>Q476*H476</f>
        <v>1.0420897</v>
      </c>
      <c r="S476" s="216">
        <v>0</v>
      </c>
      <c r="T476" s="217">
        <f>S476*H476</f>
        <v>0</v>
      </c>
      <c r="U476" s="41"/>
      <c r="V476" s="41"/>
      <c r="W476" s="41"/>
      <c r="X476" s="41"/>
      <c r="Y476" s="41"/>
      <c r="Z476" s="41"/>
      <c r="AA476" s="41"/>
      <c r="AB476" s="41"/>
      <c r="AC476" s="41"/>
      <c r="AD476" s="41"/>
      <c r="AE476" s="41"/>
      <c r="AR476" s="218" t="s">
        <v>322</v>
      </c>
      <c r="AT476" s="218" t="s">
        <v>140</v>
      </c>
      <c r="AU476" s="218" t="s">
        <v>23</v>
      </c>
      <c r="AY476" s="19" t="s">
        <v>137</v>
      </c>
      <c r="BE476" s="219">
        <f>IF(N476="základní",J476,0)</f>
        <v>0</v>
      </c>
      <c r="BF476" s="219">
        <f>IF(N476="snížená",J476,0)</f>
        <v>0</v>
      </c>
      <c r="BG476" s="219">
        <f>IF(N476="zákl. přenesená",J476,0)</f>
        <v>0</v>
      </c>
      <c r="BH476" s="219">
        <f>IF(N476="sníž. přenesená",J476,0)</f>
        <v>0</v>
      </c>
      <c r="BI476" s="219">
        <f>IF(N476="nulová",J476,0)</f>
        <v>0</v>
      </c>
      <c r="BJ476" s="19" t="s">
        <v>23</v>
      </c>
      <c r="BK476" s="219">
        <f>ROUND(I476*H476,2)</f>
        <v>0</v>
      </c>
      <c r="BL476" s="19" t="s">
        <v>322</v>
      </c>
      <c r="BM476" s="218" t="s">
        <v>866</v>
      </c>
    </row>
    <row r="477" s="14" customFormat="1">
      <c r="A477" s="14"/>
      <c r="B477" s="231"/>
      <c r="C477" s="232"/>
      <c r="D477" s="222" t="s">
        <v>147</v>
      </c>
      <c r="E477" s="233" t="s">
        <v>36</v>
      </c>
      <c r="F477" s="234" t="s">
        <v>867</v>
      </c>
      <c r="G477" s="232"/>
      <c r="H477" s="235">
        <v>190.50999999999999</v>
      </c>
      <c r="I477" s="236"/>
      <c r="J477" s="232"/>
      <c r="K477" s="232"/>
      <c r="L477" s="237"/>
      <c r="M477" s="238"/>
      <c r="N477" s="239"/>
      <c r="O477" s="239"/>
      <c r="P477" s="239"/>
      <c r="Q477" s="239"/>
      <c r="R477" s="239"/>
      <c r="S477" s="239"/>
      <c r="T477" s="240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41" t="s">
        <v>147</v>
      </c>
      <c r="AU477" s="241" t="s">
        <v>23</v>
      </c>
      <c r="AV477" s="14" t="s">
        <v>91</v>
      </c>
      <c r="AW477" s="14" t="s">
        <v>43</v>
      </c>
      <c r="AX477" s="14" t="s">
        <v>82</v>
      </c>
      <c r="AY477" s="241" t="s">
        <v>137</v>
      </c>
    </row>
    <row r="478" s="15" customFormat="1">
      <c r="A478" s="15"/>
      <c r="B478" s="242"/>
      <c r="C478" s="243"/>
      <c r="D478" s="222" t="s">
        <v>147</v>
      </c>
      <c r="E478" s="244" t="s">
        <v>36</v>
      </c>
      <c r="F478" s="245" t="s">
        <v>149</v>
      </c>
      <c r="G478" s="243"/>
      <c r="H478" s="246">
        <v>190.50999999999999</v>
      </c>
      <c r="I478" s="247"/>
      <c r="J478" s="243"/>
      <c r="K478" s="243"/>
      <c r="L478" s="248"/>
      <c r="M478" s="249"/>
      <c r="N478" s="250"/>
      <c r="O478" s="250"/>
      <c r="P478" s="250"/>
      <c r="Q478" s="250"/>
      <c r="R478" s="250"/>
      <c r="S478" s="250"/>
      <c r="T478" s="251"/>
      <c r="U478" s="15"/>
      <c r="V478" s="15"/>
      <c r="W478" s="15"/>
      <c r="X478" s="15"/>
      <c r="Y478" s="15"/>
      <c r="Z478" s="15"/>
      <c r="AA478" s="15"/>
      <c r="AB478" s="15"/>
      <c r="AC478" s="15"/>
      <c r="AD478" s="15"/>
      <c r="AE478" s="15"/>
      <c r="AT478" s="252" t="s">
        <v>147</v>
      </c>
      <c r="AU478" s="252" t="s">
        <v>23</v>
      </c>
      <c r="AV478" s="15" t="s">
        <v>150</v>
      </c>
      <c r="AW478" s="15" t="s">
        <v>4</v>
      </c>
      <c r="AX478" s="15" t="s">
        <v>23</v>
      </c>
      <c r="AY478" s="252" t="s">
        <v>137</v>
      </c>
    </row>
    <row r="479" s="2" customFormat="1" ht="24.15" customHeight="1">
      <c r="A479" s="41"/>
      <c r="B479" s="42"/>
      <c r="C479" s="261" t="s">
        <v>868</v>
      </c>
      <c r="D479" s="261" t="s">
        <v>285</v>
      </c>
      <c r="E479" s="262" t="s">
        <v>869</v>
      </c>
      <c r="F479" s="263" t="s">
        <v>870</v>
      </c>
      <c r="G479" s="264" t="s">
        <v>225</v>
      </c>
      <c r="H479" s="265">
        <v>200.036</v>
      </c>
      <c r="I479" s="266"/>
      <c r="J479" s="267">
        <f>ROUND(I479*H479,2)</f>
        <v>0</v>
      </c>
      <c r="K479" s="263" t="s">
        <v>36</v>
      </c>
      <c r="L479" s="268"/>
      <c r="M479" s="269" t="s">
        <v>36</v>
      </c>
      <c r="N479" s="270" t="s">
        <v>53</v>
      </c>
      <c r="O479" s="87"/>
      <c r="P479" s="216">
        <f>O479*H479</f>
        <v>0</v>
      </c>
      <c r="Q479" s="216">
        <v>0.0073299999999999997</v>
      </c>
      <c r="R479" s="216">
        <f>Q479*H479</f>
        <v>1.4662638799999999</v>
      </c>
      <c r="S479" s="216">
        <v>0</v>
      </c>
      <c r="T479" s="217">
        <f>S479*H479</f>
        <v>0</v>
      </c>
      <c r="U479" s="41"/>
      <c r="V479" s="41"/>
      <c r="W479" s="41"/>
      <c r="X479" s="41"/>
      <c r="Y479" s="41"/>
      <c r="Z479" s="41"/>
      <c r="AA479" s="41"/>
      <c r="AB479" s="41"/>
      <c r="AC479" s="41"/>
      <c r="AD479" s="41"/>
      <c r="AE479" s="41"/>
      <c r="AR479" s="218" t="s">
        <v>418</v>
      </c>
      <c r="AT479" s="218" t="s">
        <v>285</v>
      </c>
      <c r="AU479" s="218" t="s">
        <v>23</v>
      </c>
      <c r="AY479" s="19" t="s">
        <v>137</v>
      </c>
      <c r="BE479" s="219">
        <f>IF(N479="základní",J479,0)</f>
        <v>0</v>
      </c>
      <c r="BF479" s="219">
        <f>IF(N479="snížená",J479,0)</f>
        <v>0</v>
      </c>
      <c r="BG479" s="219">
        <f>IF(N479="zákl. přenesená",J479,0)</f>
        <v>0</v>
      </c>
      <c r="BH479" s="219">
        <f>IF(N479="sníž. přenesená",J479,0)</f>
        <v>0</v>
      </c>
      <c r="BI479" s="219">
        <f>IF(N479="nulová",J479,0)</f>
        <v>0</v>
      </c>
      <c r="BJ479" s="19" t="s">
        <v>23</v>
      </c>
      <c r="BK479" s="219">
        <f>ROUND(I479*H479,2)</f>
        <v>0</v>
      </c>
      <c r="BL479" s="19" t="s">
        <v>322</v>
      </c>
      <c r="BM479" s="218" t="s">
        <v>871</v>
      </c>
    </row>
    <row r="480" s="14" customFormat="1">
      <c r="A480" s="14"/>
      <c r="B480" s="231"/>
      <c r="C480" s="232"/>
      <c r="D480" s="222" t="s">
        <v>147</v>
      </c>
      <c r="E480" s="233" t="s">
        <v>36</v>
      </c>
      <c r="F480" s="234" t="s">
        <v>872</v>
      </c>
      <c r="G480" s="232"/>
      <c r="H480" s="235">
        <v>200.036</v>
      </c>
      <c r="I480" s="236"/>
      <c r="J480" s="232"/>
      <c r="K480" s="232"/>
      <c r="L480" s="237"/>
      <c r="M480" s="238"/>
      <c r="N480" s="239"/>
      <c r="O480" s="239"/>
      <c r="P480" s="239"/>
      <c r="Q480" s="239"/>
      <c r="R480" s="239"/>
      <c r="S480" s="239"/>
      <c r="T480" s="240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41" t="s">
        <v>147</v>
      </c>
      <c r="AU480" s="241" t="s">
        <v>23</v>
      </c>
      <c r="AV480" s="14" t="s">
        <v>91</v>
      </c>
      <c r="AW480" s="14" t="s">
        <v>43</v>
      </c>
      <c r="AX480" s="14" t="s">
        <v>23</v>
      </c>
      <c r="AY480" s="241" t="s">
        <v>137</v>
      </c>
    </row>
    <row r="481" s="2" customFormat="1" ht="49.05" customHeight="1">
      <c r="A481" s="41"/>
      <c r="B481" s="42"/>
      <c r="C481" s="207" t="s">
        <v>873</v>
      </c>
      <c r="D481" s="207" t="s">
        <v>140</v>
      </c>
      <c r="E481" s="208" t="s">
        <v>874</v>
      </c>
      <c r="F481" s="209" t="s">
        <v>875</v>
      </c>
      <c r="G481" s="210" t="s">
        <v>266</v>
      </c>
      <c r="H481" s="211">
        <v>15.352</v>
      </c>
      <c r="I481" s="212"/>
      <c r="J481" s="213">
        <f>ROUND(I481*H481,2)</f>
        <v>0</v>
      </c>
      <c r="K481" s="209" t="s">
        <v>36</v>
      </c>
      <c r="L481" s="47"/>
      <c r="M481" s="214" t="s">
        <v>36</v>
      </c>
      <c r="N481" s="215" t="s">
        <v>53</v>
      </c>
      <c r="O481" s="87"/>
      <c r="P481" s="216">
        <f>O481*H481</f>
        <v>0</v>
      </c>
      <c r="Q481" s="216">
        <v>0</v>
      </c>
      <c r="R481" s="216">
        <f>Q481*H481</f>
        <v>0</v>
      </c>
      <c r="S481" s="216">
        <v>0</v>
      </c>
      <c r="T481" s="217">
        <f>S481*H481</f>
        <v>0</v>
      </c>
      <c r="U481" s="41"/>
      <c r="V481" s="41"/>
      <c r="W481" s="41"/>
      <c r="X481" s="41"/>
      <c r="Y481" s="41"/>
      <c r="Z481" s="41"/>
      <c r="AA481" s="41"/>
      <c r="AB481" s="41"/>
      <c r="AC481" s="41"/>
      <c r="AD481" s="41"/>
      <c r="AE481" s="41"/>
      <c r="AR481" s="218" t="s">
        <v>322</v>
      </c>
      <c r="AT481" s="218" t="s">
        <v>140</v>
      </c>
      <c r="AU481" s="218" t="s">
        <v>23</v>
      </c>
      <c r="AY481" s="19" t="s">
        <v>137</v>
      </c>
      <c r="BE481" s="219">
        <f>IF(N481="základní",J481,0)</f>
        <v>0</v>
      </c>
      <c r="BF481" s="219">
        <f>IF(N481="snížená",J481,0)</f>
        <v>0</v>
      </c>
      <c r="BG481" s="219">
        <f>IF(N481="zákl. přenesená",J481,0)</f>
        <v>0</v>
      </c>
      <c r="BH481" s="219">
        <f>IF(N481="sníž. přenesená",J481,0)</f>
        <v>0</v>
      </c>
      <c r="BI481" s="219">
        <f>IF(N481="nulová",J481,0)</f>
        <v>0</v>
      </c>
      <c r="BJ481" s="19" t="s">
        <v>23</v>
      </c>
      <c r="BK481" s="219">
        <f>ROUND(I481*H481,2)</f>
        <v>0</v>
      </c>
      <c r="BL481" s="19" t="s">
        <v>322</v>
      </c>
      <c r="BM481" s="218" t="s">
        <v>876</v>
      </c>
    </row>
    <row r="482" s="12" customFormat="1" ht="25.92" customHeight="1">
      <c r="A482" s="12"/>
      <c r="B482" s="191"/>
      <c r="C482" s="192"/>
      <c r="D482" s="193" t="s">
        <v>81</v>
      </c>
      <c r="E482" s="194" t="s">
        <v>877</v>
      </c>
      <c r="F482" s="194" t="s">
        <v>878</v>
      </c>
      <c r="G482" s="192"/>
      <c r="H482" s="192"/>
      <c r="I482" s="195"/>
      <c r="J482" s="196">
        <f>BK482</f>
        <v>0</v>
      </c>
      <c r="K482" s="192"/>
      <c r="L482" s="197"/>
      <c r="M482" s="198"/>
      <c r="N482" s="199"/>
      <c r="O482" s="199"/>
      <c r="P482" s="200">
        <f>SUM(P483:P485)</f>
        <v>0</v>
      </c>
      <c r="Q482" s="199"/>
      <c r="R482" s="200">
        <f>SUM(R483:R485)</f>
        <v>0</v>
      </c>
      <c r="S482" s="199"/>
      <c r="T482" s="201">
        <f>SUM(T483:T485)</f>
        <v>0</v>
      </c>
      <c r="U482" s="12"/>
      <c r="V482" s="12"/>
      <c r="W482" s="12"/>
      <c r="X482" s="12"/>
      <c r="Y482" s="12"/>
      <c r="Z482" s="12"/>
      <c r="AA482" s="12"/>
      <c r="AB482" s="12"/>
      <c r="AC482" s="12"/>
      <c r="AD482" s="12"/>
      <c r="AE482" s="12"/>
      <c r="AR482" s="202" t="s">
        <v>91</v>
      </c>
      <c r="AT482" s="203" t="s">
        <v>81</v>
      </c>
      <c r="AU482" s="203" t="s">
        <v>82</v>
      </c>
      <c r="AY482" s="202" t="s">
        <v>137</v>
      </c>
      <c r="BK482" s="204">
        <f>SUM(BK483:BK485)</f>
        <v>0</v>
      </c>
    </row>
    <row r="483" s="2" customFormat="1" ht="16.5" customHeight="1">
      <c r="A483" s="41"/>
      <c r="B483" s="42"/>
      <c r="C483" s="207" t="s">
        <v>879</v>
      </c>
      <c r="D483" s="207" t="s">
        <v>140</v>
      </c>
      <c r="E483" s="208" t="s">
        <v>880</v>
      </c>
      <c r="F483" s="209" t="s">
        <v>881</v>
      </c>
      <c r="G483" s="210" t="s">
        <v>143</v>
      </c>
      <c r="H483" s="211">
        <v>1</v>
      </c>
      <c r="I483" s="212"/>
      <c r="J483" s="213">
        <f>ROUND(I483*H483,2)</f>
        <v>0</v>
      </c>
      <c r="K483" s="209" t="s">
        <v>36</v>
      </c>
      <c r="L483" s="47"/>
      <c r="M483" s="214" t="s">
        <v>36</v>
      </c>
      <c r="N483" s="215" t="s">
        <v>53</v>
      </c>
      <c r="O483" s="87"/>
      <c r="P483" s="216">
        <f>O483*H483</f>
        <v>0</v>
      </c>
      <c r="Q483" s="216">
        <v>0</v>
      </c>
      <c r="R483" s="216">
        <f>Q483*H483</f>
        <v>0</v>
      </c>
      <c r="S483" s="216">
        <v>0</v>
      </c>
      <c r="T483" s="217">
        <f>S483*H483</f>
        <v>0</v>
      </c>
      <c r="U483" s="41"/>
      <c r="V483" s="41"/>
      <c r="W483" s="41"/>
      <c r="X483" s="41"/>
      <c r="Y483" s="41"/>
      <c r="Z483" s="41"/>
      <c r="AA483" s="41"/>
      <c r="AB483" s="41"/>
      <c r="AC483" s="41"/>
      <c r="AD483" s="41"/>
      <c r="AE483" s="41"/>
      <c r="AR483" s="218" t="s">
        <v>322</v>
      </c>
      <c r="AT483" s="218" t="s">
        <v>140</v>
      </c>
      <c r="AU483" s="218" t="s">
        <v>23</v>
      </c>
      <c r="AY483" s="19" t="s">
        <v>137</v>
      </c>
      <c r="BE483" s="219">
        <f>IF(N483="základní",J483,0)</f>
        <v>0</v>
      </c>
      <c r="BF483" s="219">
        <f>IF(N483="snížená",J483,0)</f>
        <v>0</v>
      </c>
      <c r="BG483" s="219">
        <f>IF(N483="zákl. přenesená",J483,0)</f>
        <v>0</v>
      </c>
      <c r="BH483" s="219">
        <f>IF(N483="sníž. přenesená",J483,0)</f>
        <v>0</v>
      </c>
      <c r="BI483" s="219">
        <f>IF(N483="nulová",J483,0)</f>
        <v>0</v>
      </c>
      <c r="BJ483" s="19" t="s">
        <v>23</v>
      </c>
      <c r="BK483" s="219">
        <f>ROUND(I483*H483,2)</f>
        <v>0</v>
      </c>
      <c r="BL483" s="19" t="s">
        <v>322</v>
      </c>
      <c r="BM483" s="218" t="s">
        <v>882</v>
      </c>
    </row>
    <row r="484" s="14" customFormat="1">
      <c r="A484" s="14"/>
      <c r="B484" s="231"/>
      <c r="C484" s="232"/>
      <c r="D484" s="222" t="s">
        <v>147</v>
      </c>
      <c r="E484" s="233" t="s">
        <v>36</v>
      </c>
      <c r="F484" s="234" t="s">
        <v>23</v>
      </c>
      <c r="G484" s="232"/>
      <c r="H484" s="235">
        <v>1</v>
      </c>
      <c r="I484" s="236"/>
      <c r="J484" s="232"/>
      <c r="K484" s="232"/>
      <c r="L484" s="237"/>
      <c r="M484" s="238"/>
      <c r="N484" s="239"/>
      <c r="O484" s="239"/>
      <c r="P484" s="239"/>
      <c r="Q484" s="239"/>
      <c r="R484" s="239"/>
      <c r="S484" s="239"/>
      <c r="T484" s="240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41" t="s">
        <v>147</v>
      </c>
      <c r="AU484" s="241" t="s">
        <v>23</v>
      </c>
      <c r="AV484" s="14" t="s">
        <v>91</v>
      </c>
      <c r="AW484" s="14" t="s">
        <v>43</v>
      </c>
      <c r="AX484" s="14" t="s">
        <v>82</v>
      </c>
      <c r="AY484" s="241" t="s">
        <v>137</v>
      </c>
    </row>
    <row r="485" s="15" customFormat="1">
      <c r="A485" s="15"/>
      <c r="B485" s="242"/>
      <c r="C485" s="243"/>
      <c r="D485" s="222" t="s">
        <v>147</v>
      </c>
      <c r="E485" s="244" t="s">
        <v>36</v>
      </c>
      <c r="F485" s="245" t="s">
        <v>149</v>
      </c>
      <c r="G485" s="243"/>
      <c r="H485" s="246">
        <v>1</v>
      </c>
      <c r="I485" s="247"/>
      <c r="J485" s="243"/>
      <c r="K485" s="243"/>
      <c r="L485" s="248"/>
      <c r="M485" s="249"/>
      <c r="N485" s="250"/>
      <c r="O485" s="250"/>
      <c r="P485" s="250"/>
      <c r="Q485" s="250"/>
      <c r="R485" s="250"/>
      <c r="S485" s="250"/>
      <c r="T485" s="251"/>
      <c r="U485" s="15"/>
      <c r="V485" s="15"/>
      <c r="W485" s="15"/>
      <c r="X485" s="15"/>
      <c r="Y485" s="15"/>
      <c r="Z485" s="15"/>
      <c r="AA485" s="15"/>
      <c r="AB485" s="15"/>
      <c r="AC485" s="15"/>
      <c r="AD485" s="15"/>
      <c r="AE485" s="15"/>
      <c r="AT485" s="252" t="s">
        <v>147</v>
      </c>
      <c r="AU485" s="252" t="s">
        <v>23</v>
      </c>
      <c r="AV485" s="15" t="s">
        <v>150</v>
      </c>
      <c r="AW485" s="15" t="s">
        <v>4</v>
      </c>
      <c r="AX485" s="15" t="s">
        <v>23</v>
      </c>
      <c r="AY485" s="252" t="s">
        <v>137</v>
      </c>
    </row>
    <row r="486" s="12" customFormat="1" ht="25.92" customHeight="1">
      <c r="A486" s="12"/>
      <c r="B486" s="191"/>
      <c r="C486" s="192"/>
      <c r="D486" s="193" t="s">
        <v>81</v>
      </c>
      <c r="E486" s="194" t="s">
        <v>883</v>
      </c>
      <c r="F486" s="194" t="s">
        <v>884</v>
      </c>
      <c r="G486" s="192"/>
      <c r="H486" s="192"/>
      <c r="I486" s="195"/>
      <c r="J486" s="196">
        <f>BK486</f>
        <v>0</v>
      </c>
      <c r="K486" s="192"/>
      <c r="L486" s="197"/>
      <c r="M486" s="198"/>
      <c r="N486" s="199"/>
      <c r="O486" s="199"/>
      <c r="P486" s="200">
        <f>SUM(P487:P509)</f>
        <v>0</v>
      </c>
      <c r="Q486" s="199"/>
      <c r="R486" s="200">
        <f>SUM(R487:R509)</f>
        <v>1.1329512499999999</v>
      </c>
      <c r="S486" s="199"/>
      <c r="T486" s="201">
        <f>SUM(T487:T509)</f>
        <v>0</v>
      </c>
      <c r="U486" s="12"/>
      <c r="V486" s="12"/>
      <c r="W486" s="12"/>
      <c r="X486" s="12"/>
      <c r="Y486" s="12"/>
      <c r="Z486" s="12"/>
      <c r="AA486" s="12"/>
      <c r="AB486" s="12"/>
      <c r="AC486" s="12"/>
      <c r="AD486" s="12"/>
      <c r="AE486" s="12"/>
      <c r="AR486" s="202" t="s">
        <v>91</v>
      </c>
      <c r="AT486" s="203" t="s">
        <v>81</v>
      </c>
      <c r="AU486" s="203" t="s">
        <v>82</v>
      </c>
      <c r="AY486" s="202" t="s">
        <v>137</v>
      </c>
      <c r="BK486" s="204">
        <f>SUM(BK487:BK509)</f>
        <v>0</v>
      </c>
    </row>
    <row r="487" s="2" customFormat="1" ht="24.15" customHeight="1">
      <c r="A487" s="41"/>
      <c r="B487" s="42"/>
      <c r="C487" s="207" t="s">
        <v>885</v>
      </c>
      <c r="D487" s="207" t="s">
        <v>140</v>
      </c>
      <c r="E487" s="208" t="s">
        <v>886</v>
      </c>
      <c r="F487" s="209" t="s">
        <v>887</v>
      </c>
      <c r="G487" s="210" t="s">
        <v>225</v>
      </c>
      <c r="H487" s="211">
        <v>110</v>
      </c>
      <c r="I487" s="212"/>
      <c r="J487" s="213">
        <f>ROUND(I487*H487,2)</f>
        <v>0</v>
      </c>
      <c r="K487" s="209" t="s">
        <v>281</v>
      </c>
      <c r="L487" s="47"/>
      <c r="M487" s="214" t="s">
        <v>36</v>
      </c>
      <c r="N487" s="215" t="s">
        <v>53</v>
      </c>
      <c r="O487" s="87"/>
      <c r="P487" s="216">
        <f>O487*H487</f>
        <v>0</v>
      </c>
      <c r="Q487" s="216">
        <v>0</v>
      </c>
      <c r="R487" s="216">
        <f>Q487*H487</f>
        <v>0</v>
      </c>
      <c r="S487" s="216">
        <v>0</v>
      </c>
      <c r="T487" s="217">
        <f>S487*H487</f>
        <v>0</v>
      </c>
      <c r="U487" s="41"/>
      <c r="V487" s="41"/>
      <c r="W487" s="41"/>
      <c r="X487" s="41"/>
      <c r="Y487" s="41"/>
      <c r="Z487" s="41"/>
      <c r="AA487" s="41"/>
      <c r="AB487" s="41"/>
      <c r="AC487" s="41"/>
      <c r="AD487" s="41"/>
      <c r="AE487" s="41"/>
      <c r="AR487" s="218" t="s">
        <v>150</v>
      </c>
      <c r="AT487" s="218" t="s">
        <v>140</v>
      </c>
      <c r="AU487" s="218" t="s">
        <v>23</v>
      </c>
      <c r="AY487" s="19" t="s">
        <v>137</v>
      </c>
      <c r="BE487" s="219">
        <f>IF(N487="základní",J487,0)</f>
        <v>0</v>
      </c>
      <c r="BF487" s="219">
        <f>IF(N487="snížená",J487,0)</f>
        <v>0</v>
      </c>
      <c r="BG487" s="219">
        <f>IF(N487="zákl. přenesená",J487,0)</f>
        <v>0</v>
      </c>
      <c r="BH487" s="219">
        <f>IF(N487="sníž. přenesená",J487,0)</f>
        <v>0</v>
      </c>
      <c r="BI487" s="219">
        <f>IF(N487="nulová",J487,0)</f>
        <v>0</v>
      </c>
      <c r="BJ487" s="19" t="s">
        <v>23</v>
      </c>
      <c r="BK487" s="219">
        <f>ROUND(I487*H487,2)</f>
        <v>0</v>
      </c>
      <c r="BL487" s="19" t="s">
        <v>150</v>
      </c>
      <c r="BM487" s="218" t="s">
        <v>888</v>
      </c>
    </row>
    <row r="488" s="14" customFormat="1">
      <c r="A488" s="14"/>
      <c r="B488" s="231"/>
      <c r="C488" s="232"/>
      <c r="D488" s="222" t="s">
        <v>147</v>
      </c>
      <c r="E488" s="233" t="s">
        <v>36</v>
      </c>
      <c r="F488" s="234" t="s">
        <v>889</v>
      </c>
      <c r="G488" s="232"/>
      <c r="H488" s="235">
        <v>110</v>
      </c>
      <c r="I488" s="236"/>
      <c r="J488" s="232"/>
      <c r="K488" s="232"/>
      <c r="L488" s="237"/>
      <c r="M488" s="238"/>
      <c r="N488" s="239"/>
      <c r="O488" s="239"/>
      <c r="P488" s="239"/>
      <c r="Q488" s="239"/>
      <c r="R488" s="239"/>
      <c r="S488" s="239"/>
      <c r="T488" s="240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41" t="s">
        <v>147</v>
      </c>
      <c r="AU488" s="241" t="s">
        <v>23</v>
      </c>
      <c r="AV488" s="14" t="s">
        <v>91</v>
      </c>
      <c r="AW488" s="14" t="s">
        <v>43</v>
      </c>
      <c r="AX488" s="14" t="s">
        <v>23</v>
      </c>
      <c r="AY488" s="241" t="s">
        <v>137</v>
      </c>
    </row>
    <row r="489" s="2" customFormat="1" ht="37.8" customHeight="1">
      <c r="A489" s="41"/>
      <c r="B489" s="42"/>
      <c r="C489" s="261" t="s">
        <v>890</v>
      </c>
      <c r="D489" s="261" t="s">
        <v>285</v>
      </c>
      <c r="E489" s="262" t="s">
        <v>891</v>
      </c>
      <c r="F489" s="263" t="s">
        <v>892</v>
      </c>
      <c r="G489" s="264" t="s">
        <v>225</v>
      </c>
      <c r="H489" s="265">
        <v>110</v>
      </c>
      <c r="I489" s="266"/>
      <c r="J489" s="267">
        <f>ROUND(I489*H489,2)</f>
        <v>0</v>
      </c>
      <c r="K489" s="263" t="s">
        <v>281</v>
      </c>
      <c r="L489" s="268"/>
      <c r="M489" s="269" t="s">
        <v>36</v>
      </c>
      <c r="N489" s="270" t="s">
        <v>53</v>
      </c>
      <c r="O489" s="87"/>
      <c r="P489" s="216">
        <f>O489*H489</f>
        <v>0</v>
      </c>
      <c r="Q489" s="216">
        <v>0.0016999999999999999</v>
      </c>
      <c r="R489" s="216">
        <f>Q489*H489</f>
        <v>0.187</v>
      </c>
      <c r="S489" s="216">
        <v>0</v>
      </c>
      <c r="T489" s="217">
        <f>S489*H489</f>
        <v>0</v>
      </c>
      <c r="U489" s="41"/>
      <c r="V489" s="41"/>
      <c r="W489" s="41"/>
      <c r="X489" s="41"/>
      <c r="Y489" s="41"/>
      <c r="Z489" s="41"/>
      <c r="AA489" s="41"/>
      <c r="AB489" s="41"/>
      <c r="AC489" s="41"/>
      <c r="AD489" s="41"/>
      <c r="AE489" s="41"/>
      <c r="AR489" s="218" t="s">
        <v>182</v>
      </c>
      <c r="AT489" s="218" t="s">
        <v>285</v>
      </c>
      <c r="AU489" s="218" t="s">
        <v>23</v>
      </c>
      <c r="AY489" s="19" t="s">
        <v>137</v>
      </c>
      <c r="BE489" s="219">
        <f>IF(N489="základní",J489,0)</f>
        <v>0</v>
      </c>
      <c r="BF489" s="219">
        <f>IF(N489="snížená",J489,0)</f>
        <v>0</v>
      </c>
      <c r="BG489" s="219">
        <f>IF(N489="zákl. přenesená",J489,0)</f>
        <v>0</v>
      </c>
      <c r="BH489" s="219">
        <f>IF(N489="sníž. přenesená",J489,0)</f>
        <v>0</v>
      </c>
      <c r="BI489" s="219">
        <f>IF(N489="nulová",J489,0)</f>
        <v>0</v>
      </c>
      <c r="BJ489" s="19" t="s">
        <v>23</v>
      </c>
      <c r="BK489" s="219">
        <f>ROUND(I489*H489,2)</f>
        <v>0</v>
      </c>
      <c r="BL489" s="19" t="s">
        <v>150</v>
      </c>
      <c r="BM489" s="218" t="s">
        <v>893</v>
      </c>
    </row>
    <row r="490" s="2" customFormat="1" ht="24.15" customHeight="1">
      <c r="A490" s="41"/>
      <c r="B490" s="42"/>
      <c r="C490" s="207" t="s">
        <v>894</v>
      </c>
      <c r="D490" s="207" t="s">
        <v>140</v>
      </c>
      <c r="E490" s="208" t="s">
        <v>895</v>
      </c>
      <c r="F490" s="209" t="s">
        <v>896</v>
      </c>
      <c r="G490" s="210" t="s">
        <v>280</v>
      </c>
      <c r="H490" s="211">
        <v>199.16</v>
      </c>
      <c r="I490" s="212"/>
      <c r="J490" s="213">
        <f>ROUND(I490*H490,2)</f>
        <v>0</v>
      </c>
      <c r="K490" s="209" t="s">
        <v>36</v>
      </c>
      <c r="L490" s="47"/>
      <c r="M490" s="214" t="s">
        <v>36</v>
      </c>
      <c r="N490" s="215" t="s">
        <v>53</v>
      </c>
      <c r="O490" s="87"/>
      <c r="P490" s="216">
        <f>O490*H490</f>
        <v>0</v>
      </c>
      <c r="Q490" s="216">
        <v>3.0000000000000001E-05</v>
      </c>
      <c r="R490" s="216">
        <f>Q490*H490</f>
        <v>0.0059747999999999997</v>
      </c>
      <c r="S490" s="216">
        <v>0</v>
      </c>
      <c r="T490" s="217">
        <f>S490*H490</f>
        <v>0</v>
      </c>
      <c r="U490" s="41"/>
      <c r="V490" s="41"/>
      <c r="W490" s="41"/>
      <c r="X490" s="41"/>
      <c r="Y490" s="41"/>
      <c r="Z490" s="41"/>
      <c r="AA490" s="41"/>
      <c r="AB490" s="41"/>
      <c r="AC490" s="41"/>
      <c r="AD490" s="41"/>
      <c r="AE490" s="41"/>
      <c r="AR490" s="218" t="s">
        <v>322</v>
      </c>
      <c r="AT490" s="218" t="s">
        <v>140</v>
      </c>
      <c r="AU490" s="218" t="s">
        <v>23</v>
      </c>
      <c r="AY490" s="19" t="s">
        <v>137</v>
      </c>
      <c r="BE490" s="219">
        <f>IF(N490="základní",J490,0)</f>
        <v>0</v>
      </c>
      <c r="BF490" s="219">
        <f>IF(N490="snížená",J490,0)</f>
        <v>0</v>
      </c>
      <c r="BG490" s="219">
        <f>IF(N490="zákl. přenesená",J490,0)</f>
        <v>0</v>
      </c>
      <c r="BH490" s="219">
        <f>IF(N490="sníž. přenesená",J490,0)</f>
        <v>0</v>
      </c>
      <c r="BI490" s="219">
        <f>IF(N490="nulová",J490,0)</f>
        <v>0</v>
      </c>
      <c r="BJ490" s="19" t="s">
        <v>23</v>
      </c>
      <c r="BK490" s="219">
        <f>ROUND(I490*H490,2)</f>
        <v>0</v>
      </c>
      <c r="BL490" s="19" t="s">
        <v>322</v>
      </c>
      <c r="BM490" s="218" t="s">
        <v>897</v>
      </c>
    </row>
    <row r="491" s="14" customFormat="1">
      <c r="A491" s="14"/>
      <c r="B491" s="231"/>
      <c r="C491" s="232"/>
      <c r="D491" s="222" t="s">
        <v>147</v>
      </c>
      <c r="E491" s="233" t="s">
        <v>36</v>
      </c>
      <c r="F491" s="234" t="s">
        <v>898</v>
      </c>
      <c r="G491" s="232"/>
      <c r="H491" s="235">
        <v>199.16</v>
      </c>
      <c r="I491" s="236"/>
      <c r="J491" s="232"/>
      <c r="K491" s="232"/>
      <c r="L491" s="237"/>
      <c r="M491" s="238"/>
      <c r="N491" s="239"/>
      <c r="O491" s="239"/>
      <c r="P491" s="239"/>
      <c r="Q491" s="239"/>
      <c r="R491" s="239"/>
      <c r="S491" s="239"/>
      <c r="T491" s="240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41" t="s">
        <v>147</v>
      </c>
      <c r="AU491" s="241" t="s">
        <v>23</v>
      </c>
      <c r="AV491" s="14" t="s">
        <v>91</v>
      </c>
      <c r="AW491" s="14" t="s">
        <v>43</v>
      </c>
      <c r="AX491" s="14" t="s">
        <v>82</v>
      </c>
      <c r="AY491" s="241" t="s">
        <v>137</v>
      </c>
    </row>
    <row r="492" s="15" customFormat="1">
      <c r="A492" s="15"/>
      <c r="B492" s="242"/>
      <c r="C492" s="243"/>
      <c r="D492" s="222" t="s">
        <v>147</v>
      </c>
      <c r="E492" s="244" t="s">
        <v>36</v>
      </c>
      <c r="F492" s="245" t="s">
        <v>149</v>
      </c>
      <c r="G492" s="243"/>
      <c r="H492" s="246">
        <v>199.16</v>
      </c>
      <c r="I492" s="247"/>
      <c r="J492" s="243"/>
      <c r="K492" s="243"/>
      <c r="L492" s="248"/>
      <c r="M492" s="249"/>
      <c r="N492" s="250"/>
      <c r="O492" s="250"/>
      <c r="P492" s="250"/>
      <c r="Q492" s="250"/>
      <c r="R492" s="250"/>
      <c r="S492" s="250"/>
      <c r="T492" s="251"/>
      <c r="U492" s="15"/>
      <c r="V492" s="15"/>
      <c r="W492" s="15"/>
      <c r="X492" s="15"/>
      <c r="Y492" s="15"/>
      <c r="Z492" s="15"/>
      <c r="AA492" s="15"/>
      <c r="AB492" s="15"/>
      <c r="AC492" s="15"/>
      <c r="AD492" s="15"/>
      <c r="AE492" s="15"/>
      <c r="AT492" s="252" t="s">
        <v>147</v>
      </c>
      <c r="AU492" s="252" t="s">
        <v>23</v>
      </c>
      <c r="AV492" s="15" t="s">
        <v>150</v>
      </c>
      <c r="AW492" s="15" t="s">
        <v>4</v>
      </c>
      <c r="AX492" s="15" t="s">
        <v>23</v>
      </c>
      <c r="AY492" s="252" t="s">
        <v>137</v>
      </c>
    </row>
    <row r="493" s="2" customFormat="1" ht="24.15" customHeight="1">
      <c r="A493" s="41"/>
      <c r="B493" s="42"/>
      <c r="C493" s="261" t="s">
        <v>899</v>
      </c>
      <c r="D493" s="261" t="s">
        <v>285</v>
      </c>
      <c r="E493" s="262" t="s">
        <v>900</v>
      </c>
      <c r="F493" s="263" t="s">
        <v>901</v>
      </c>
      <c r="G493" s="264" t="s">
        <v>280</v>
      </c>
      <c r="H493" s="265">
        <v>203.143</v>
      </c>
      <c r="I493" s="266"/>
      <c r="J493" s="267">
        <f>ROUND(I493*H493,2)</f>
        <v>0</v>
      </c>
      <c r="K493" s="263" t="s">
        <v>36</v>
      </c>
      <c r="L493" s="268"/>
      <c r="M493" s="269" t="s">
        <v>36</v>
      </c>
      <c r="N493" s="270" t="s">
        <v>53</v>
      </c>
      <c r="O493" s="87"/>
      <c r="P493" s="216">
        <f>O493*H493</f>
        <v>0</v>
      </c>
      <c r="Q493" s="216">
        <v>0.00014999999999999999</v>
      </c>
      <c r="R493" s="216">
        <f>Q493*H493</f>
        <v>0.030471449999999997</v>
      </c>
      <c r="S493" s="216">
        <v>0</v>
      </c>
      <c r="T493" s="217">
        <f>S493*H493</f>
        <v>0</v>
      </c>
      <c r="U493" s="41"/>
      <c r="V493" s="41"/>
      <c r="W493" s="41"/>
      <c r="X493" s="41"/>
      <c r="Y493" s="41"/>
      <c r="Z493" s="41"/>
      <c r="AA493" s="41"/>
      <c r="AB493" s="41"/>
      <c r="AC493" s="41"/>
      <c r="AD493" s="41"/>
      <c r="AE493" s="41"/>
      <c r="AR493" s="218" t="s">
        <v>418</v>
      </c>
      <c r="AT493" s="218" t="s">
        <v>285</v>
      </c>
      <c r="AU493" s="218" t="s">
        <v>23</v>
      </c>
      <c r="AY493" s="19" t="s">
        <v>137</v>
      </c>
      <c r="BE493" s="219">
        <f>IF(N493="základní",J493,0)</f>
        <v>0</v>
      </c>
      <c r="BF493" s="219">
        <f>IF(N493="snížená",J493,0)</f>
        <v>0</v>
      </c>
      <c r="BG493" s="219">
        <f>IF(N493="zákl. přenesená",J493,0)</f>
        <v>0</v>
      </c>
      <c r="BH493" s="219">
        <f>IF(N493="sníž. přenesená",J493,0)</f>
        <v>0</v>
      </c>
      <c r="BI493" s="219">
        <f>IF(N493="nulová",J493,0)</f>
        <v>0</v>
      </c>
      <c r="BJ493" s="19" t="s">
        <v>23</v>
      </c>
      <c r="BK493" s="219">
        <f>ROUND(I493*H493,2)</f>
        <v>0</v>
      </c>
      <c r="BL493" s="19" t="s">
        <v>322</v>
      </c>
      <c r="BM493" s="218" t="s">
        <v>902</v>
      </c>
    </row>
    <row r="494" s="14" customFormat="1">
      <c r="A494" s="14"/>
      <c r="B494" s="231"/>
      <c r="C494" s="232"/>
      <c r="D494" s="222" t="s">
        <v>147</v>
      </c>
      <c r="E494" s="233" t="s">
        <v>36</v>
      </c>
      <c r="F494" s="234" t="s">
        <v>903</v>
      </c>
      <c r="G494" s="232"/>
      <c r="H494" s="235">
        <v>203.143</v>
      </c>
      <c r="I494" s="236"/>
      <c r="J494" s="232"/>
      <c r="K494" s="232"/>
      <c r="L494" s="237"/>
      <c r="M494" s="238"/>
      <c r="N494" s="239"/>
      <c r="O494" s="239"/>
      <c r="P494" s="239"/>
      <c r="Q494" s="239"/>
      <c r="R494" s="239"/>
      <c r="S494" s="239"/>
      <c r="T494" s="240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41" t="s">
        <v>147</v>
      </c>
      <c r="AU494" s="241" t="s">
        <v>23</v>
      </c>
      <c r="AV494" s="14" t="s">
        <v>91</v>
      </c>
      <c r="AW494" s="14" t="s">
        <v>43</v>
      </c>
      <c r="AX494" s="14" t="s">
        <v>23</v>
      </c>
      <c r="AY494" s="241" t="s">
        <v>137</v>
      </c>
    </row>
    <row r="495" s="2" customFormat="1" ht="24.15" customHeight="1">
      <c r="A495" s="41"/>
      <c r="B495" s="42"/>
      <c r="C495" s="207" t="s">
        <v>904</v>
      </c>
      <c r="D495" s="207" t="s">
        <v>140</v>
      </c>
      <c r="E495" s="208" t="s">
        <v>905</v>
      </c>
      <c r="F495" s="209" t="s">
        <v>906</v>
      </c>
      <c r="G495" s="210" t="s">
        <v>225</v>
      </c>
      <c r="H495" s="211">
        <v>258.74000000000001</v>
      </c>
      <c r="I495" s="212"/>
      <c r="J495" s="213">
        <f>ROUND(I495*H495,2)</f>
        <v>0</v>
      </c>
      <c r="K495" s="209" t="s">
        <v>36</v>
      </c>
      <c r="L495" s="47"/>
      <c r="M495" s="214" t="s">
        <v>36</v>
      </c>
      <c r="N495" s="215" t="s">
        <v>53</v>
      </c>
      <c r="O495" s="87"/>
      <c r="P495" s="216">
        <f>O495*H495</f>
        <v>0</v>
      </c>
      <c r="Q495" s="216">
        <v>0.00027</v>
      </c>
      <c r="R495" s="216">
        <f>Q495*H495</f>
        <v>0.0698598</v>
      </c>
      <c r="S495" s="216">
        <v>0</v>
      </c>
      <c r="T495" s="217">
        <f>S495*H495</f>
        <v>0</v>
      </c>
      <c r="U495" s="41"/>
      <c r="V495" s="41"/>
      <c r="W495" s="41"/>
      <c r="X495" s="41"/>
      <c r="Y495" s="41"/>
      <c r="Z495" s="41"/>
      <c r="AA495" s="41"/>
      <c r="AB495" s="41"/>
      <c r="AC495" s="41"/>
      <c r="AD495" s="41"/>
      <c r="AE495" s="41"/>
      <c r="AR495" s="218" t="s">
        <v>322</v>
      </c>
      <c r="AT495" s="218" t="s">
        <v>140</v>
      </c>
      <c r="AU495" s="218" t="s">
        <v>23</v>
      </c>
      <c r="AY495" s="19" t="s">
        <v>137</v>
      </c>
      <c r="BE495" s="219">
        <f>IF(N495="základní",J495,0)</f>
        <v>0</v>
      </c>
      <c r="BF495" s="219">
        <f>IF(N495="snížená",J495,0)</f>
        <v>0</v>
      </c>
      <c r="BG495" s="219">
        <f>IF(N495="zákl. přenesená",J495,0)</f>
        <v>0</v>
      </c>
      <c r="BH495" s="219">
        <f>IF(N495="sníž. přenesená",J495,0)</f>
        <v>0</v>
      </c>
      <c r="BI495" s="219">
        <f>IF(N495="nulová",J495,0)</f>
        <v>0</v>
      </c>
      <c r="BJ495" s="19" t="s">
        <v>23</v>
      </c>
      <c r="BK495" s="219">
        <f>ROUND(I495*H495,2)</f>
        <v>0</v>
      </c>
      <c r="BL495" s="19" t="s">
        <v>322</v>
      </c>
      <c r="BM495" s="218" t="s">
        <v>907</v>
      </c>
    </row>
    <row r="496" s="14" customFormat="1">
      <c r="A496" s="14"/>
      <c r="B496" s="231"/>
      <c r="C496" s="232"/>
      <c r="D496" s="222" t="s">
        <v>147</v>
      </c>
      <c r="E496" s="233" t="s">
        <v>36</v>
      </c>
      <c r="F496" s="234" t="s">
        <v>908</v>
      </c>
      <c r="G496" s="232"/>
      <c r="H496" s="235">
        <v>258.74000000000001</v>
      </c>
      <c r="I496" s="236"/>
      <c r="J496" s="232"/>
      <c r="K496" s="232"/>
      <c r="L496" s="237"/>
      <c r="M496" s="238"/>
      <c r="N496" s="239"/>
      <c r="O496" s="239"/>
      <c r="P496" s="239"/>
      <c r="Q496" s="239"/>
      <c r="R496" s="239"/>
      <c r="S496" s="239"/>
      <c r="T496" s="240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41" t="s">
        <v>147</v>
      </c>
      <c r="AU496" s="241" t="s">
        <v>23</v>
      </c>
      <c r="AV496" s="14" t="s">
        <v>91</v>
      </c>
      <c r="AW496" s="14" t="s">
        <v>43</v>
      </c>
      <c r="AX496" s="14" t="s">
        <v>82</v>
      </c>
      <c r="AY496" s="241" t="s">
        <v>137</v>
      </c>
    </row>
    <row r="497" s="15" customFormat="1">
      <c r="A497" s="15"/>
      <c r="B497" s="242"/>
      <c r="C497" s="243"/>
      <c r="D497" s="222" t="s">
        <v>147</v>
      </c>
      <c r="E497" s="244" t="s">
        <v>36</v>
      </c>
      <c r="F497" s="245" t="s">
        <v>149</v>
      </c>
      <c r="G497" s="243"/>
      <c r="H497" s="246">
        <v>258.74000000000001</v>
      </c>
      <c r="I497" s="247"/>
      <c r="J497" s="243"/>
      <c r="K497" s="243"/>
      <c r="L497" s="248"/>
      <c r="M497" s="249"/>
      <c r="N497" s="250"/>
      <c r="O497" s="250"/>
      <c r="P497" s="250"/>
      <c r="Q497" s="250"/>
      <c r="R497" s="250"/>
      <c r="S497" s="250"/>
      <c r="T497" s="251"/>
      <c r="U497" s="15"/>
      <c r="V497" s="15"/>
      <c r="W497" s="15"/>
      <c r="X497" s="15"/>
      <c r="Y497" s="15"/>
      <c r="Z497" s="15"/>
      <c r="AA497" s="15"/>
      <c r="AB497" s="15"/>
      <c r="AC497" s="15"/>
      <c r="AD497" s="15"/>
      <c r="AE497" s="15"/>
      <c r="AT497" s="252" t="s">
        <v>147</v>
      </c>
      <c r="AU497" s="252" t="s">
        <v>23</v>
      </c>
      <c r="AV497" s="15" t="s">
        <v>150</v>
      </c>
      <c r="AW497" s="15" t="s">
        <v>4</v>
      </c>
      <c r="AX497" s="15" t="s">
        <v>23</v>
      </c>
      <c r="AY497" s="252" t="s">
        <v>137</v>
      </c>
    </row>
    <row r="498" s="2" customFormat="1" ht="24.15" customHeight="1">
      <c r="A498" s="41"/>
      <c r="B498" s="42"/>
      <c r="C498" s="261" t="s">
        <v>909</v>
      </c>
      <c r="D498" s="261" t="s">
        <v>285</v>
      </c>
      <c r="E498" s="262" t="s">
        <v>910</v>
      </c>
      <c r="F498" s="263" t="s">
        <v>911</v>
      </c>
      <c r="G498" s="264" t="s">
        <v>225</v>
      </c>
      <c r="H498" s="265">
        <v>284.61399999999998</v>
      </c>
      <c r="I498" s="266"/>
      <c r="J498" s="267">
        <f>ROUND(I498*H498,2)</f>
        <v>0</v>
      </c>
      <c r="K498" s="263" t="s">
        <v>36</v>
      </c>
      <c r="L498" s="268"/>
      <c r="M498" s="269" t="s">
        <v>36</v>
      </c>
      <c r="N498" s="270" t="s">
        <v>53</v>
      </c>
      <c r="O498" s="87"/>
      <c r="P498" s="216">
        <f>O498*H498</f>
        <v>0</v>
      </c>
      <c r="Q498" s="216">
        <v>0.0025999999999999999</v>
      </c>
      <c r="R498" s="216">
        <f>Q498*H498</f>
        <v>0.73999639999999989</v>
      </c>
      <c r="S498" s="216">
        <v>0</v>
      </c>
      <c r="T498" s="217">
        <f>S498*H498</f>
        <v>0</v>
      </c>
      <c r="U498" s="41"/>
      <c r="V498" s="41"/>
      <c r="W498" s="41"/>
      <c r="X498" s="41"/>
      <c r="Y498" s="41"/>
      <c r="Z498" s="41"/>
      <c r="AA498" s="41"/>
      <c r="AB498" s="41"/>
      <c r="AC498" s="41"/>
      <c r="AD498" s="41"/>
      <c r="AE498" s="41"/>
      <c r="AR498" s="218" t="s">
        <v>418</v>
      </c>
      <c r="AT498" s="218" t="s">
        <v>285</v>
      </c>
      <c r="AU498" s="218" t="s">
        <v>23</v>
      </c>
      <c r="AY498" s="19" t="s">
        <v>137</v>
      </c>
      <c r="BE498" s="219">
        <f>IF(N498="základní",J498,0)</f>
        <v>0</v>
      </c>
      <c r="BF498" s="219">
        <f>IF(N498="snížená",J498,0)</f>
        <v>0</v>
      </c>
      <c r="BG498" s="219">
        <f>IF(N498="zákl. přenesená",J498,0)</f>
        <v>0</v>
      </c>
      <c r="BH498" s="219">
        <f>IF(N498="sníž. přenesená",J498,0)</f>
        <v>0</v>
      </c>
      <c r="BI498" s="219">
        <f>IF(N498="nulová",J498,0)</f>
        <v>0</v>
      </c>
      <c r="BJ498" s="19" t="s">
        <v>23</v>
      </c>
      <c r="BK498" s="219">
        <f>ROUND(I498*H498,2)</f>
        <v>0</v>
      </c>
      <c r="BL498" s="19" t="s">
        <v>322</v>
      </c>
      <c r="BM498" s="218" t="s">
        <v>912</v>
      </c>
    </row>
    <row r="499" s="14" customFormat="1">
      <c r="A499" s="14"/>
      <c r="B499" s="231"/>
      <c r="C499" s="232"/>
      <c r="D499" s="222" t="s">
        <v>147</v>
      </c>
      <c r="E499" s="233" t="s">
        <v>36</v>
      </c>
      <c r="F499" s="234" t="s">
        <v>913</v>
      </c>
      <c r="G499" s="232"/>
      <c r="H499" s="235">
        <v>284.61399999999998</v>
      </c>
      <c r="I499" s="236"/>
      <c r="J499" s="232"/>
      <c r="K499" s="232"/>
      <c r="L499" s="237"/>
      <c r="M499" s="238"/>
      <c r="N499" s="239"/>
      <c r="O499" s="239"/>
      <c r="P499" s="239"/>
      <c r="Q499" s="239"/>
      <c r="R499" s="239"/>
      <c r="S499" s="239"/>
      <c r="T499" s="240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41" t="s">
        <v>147</v>
      </c>
      <c r="AU499" s="241" t="s">
        <v>23</v>
      </c>
      <c r="AV499" s="14" t="s">
        <v>91</v>
      </c>
      <c r="AW499" s="14" t="s">
        <v>43</v>
      </c>
      <c r="AX499" s="14" t="s">
        <v>23</v>
      </c>
      <c r="AY499" s="241" t="s">
        <v>137</v>
      </c>
    </row>
    <row r="500" s="2" customFormat="1" ht="21.75" customHeight="1">
      <c r="A500" s="41"/>
      <c r="B500" s="42"/>
      <c r="C500" s="207" t="s">
        <v>914</v>
      </c>
      <c r="D500" s="207" t="s">
        <v>140</v>
      </c>
      <c r="E500" s="208" t="s">
        <v>915</v>
      </c>
      <c r="F500" s="209" t="s">
        <v>916</v>
      </c>
      <c r="G500" s="210" t="s">
        <v>225</v>
      </c>
      <c r="H500" s="211">
        <v>10.390000000000001</v>
      </c>
      <c r="I500" s="212"/>
      <c r="J500" s="213">
        <f>ROUND(I500*H500,2)</f>
        <v>0</v>
      </c>
      <c r="K500" s="209" t="s">
        <v>36</v>
      </c>
      <c r="L500" s="47"/>
      <c r="M500" s="214" t="s">
        <v>36</v>
      </c>
      <c r="N500" s="215" t="s">
        <v>53</v>
      </c>
      <c r="O500" s="87"/>
      <c r="P500" s="216">
        <f>O500*H500</f>
        <v>0</v>
      </c>
      <c r="Q500" s="216">
        <v>3.0000000000000001E-05</v>
      </c>
      <c r="R500" s="216">
        <f>Q500*H500</f>
        <v>0.00031170000000000004</v>
      </c>
      <c r="S500" s="216">
        <v>0</v>
      </c>
      <c r="T500" s="217">
        <f>S500*H500</f>
        <v>0</v>
      </c>
      <c r="U500" s="41"/>
      <c r="V500" s="41"/>
      <c r="W500" s="41"/>
      <c r="X500" s="41"/>
      <c r="Y500" s="41"/>
      <c r="Z500" s="41"/>
      <c r="AA500" s="41"/>
      <c r="AB500" s="41"/>
      <c r="AC500" s="41"/>
      <c r="AD500" s="41"/>
      <c r="AE500" s="41"/>
      <c r="AR500" s="218" t="s">
        <v>322</v>
      </c>
      <c r="AT500" s="218" t="s">
        <v>140</v>
      </c>
      <c r="AU500" s="218" t="s">
        <v>23</v>
      </c>
      <c r="AY500" s="19" t="s">
        <v>137</v>
      </c>
      <c r="BE500" s="219">
        <f>IF(N500="základní",J500,0)</f>
        <v>0</v>
      </c>
      <c r="BF500" s="219">
        <f>IF(N500="snížená",J500,0)</f>
        <v>0</v>
      </c>
      <c r="BG500" s="219">
        <f>IF(N500="zákl. přenesená",J500,0)</f>
        <v>0</v>
      </c>
      <c r="BH500" s="219">
        <f>IF(N500="sníž. přenesená",J500,0)</f>
        <v>0</v>
      </c>
      <c r="BI500" s="219">
        <f>IF(N500="nulová",J500,0)</f>
        <v>0</v>
      </c>
      <c r="BJ500" s="19" t="s">
        <v>23</v>
      </c>
      <c r="BK500" s="219">
        <f>ROUND(I500*H500,2)</f>
        <v>0</v>
      </c>
      <c r="BL500" s="19" t="s">
        <v>322</v>
      </c>
      <c r="BM500" s="218" t="s">
        <v>917</v>
      </c>
    </row>
    <row r="501" s="13" customFormat="1">
      <c r="A501" s="13"/>
      <c r="B501" s="220"/>
      <c r="C501" s="221"/>
      <c r="D501" s="222" t="s">
        <v>147</v>
      </c>
      <c r="E501" s="223" t="s">
        <v>36</v>
      </c>
      <c r="F501" s="224" t="s">
        <v>918</v>
      </c>
      <c r="G501" s="221"/>
      <c r="H501" s="223" t="s">
        <v>36</v>
      </c>
      <c r="I501" s="225"/>
      <c r="J501" s="221"/>
      <c r="K501" s="221"/>
      <c r="L501" s="226"/>
      <c r="M501" s="227"/>
      <c r="N501" s="228"/>
      <c r="O501" s="228"/>
      <c r="P501" s="228"/>
      <c r="Q501" s="228"/>
      <c r="R501" s="228"/>
      <c r="S501" s="228"/>
      <c r="T501" s="229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30" t="s">
        <v>147</v>
      </c>
      <c r="AU501" s="230" t="s">
        <v>23</v>
      </c>
      <c r="AV501" s="13" t="s">
        <v>23</v>
      </c>
      <c r="AW501" s="13" t="s">
        <v>43</v>
      </c>
      <c r="AX501" s="13" t="s">
        <v>82</v>
      </c>
      <c r="AY501" s="230" t="s">
        <v>137</v>
      </c>
    </row>
    <row r="502" s="14" customFormat="1">
      <c r="A502" s="14"/>
      <c r="B502" s="231"/>
      <c r="C502" s="232"/>
      <c r="D502" s="222" t="s">
        <v>147</v>
      </c>
      <c r="E502" s="233" t="s">
        <v>36</v>
      </c>
      <c r="F502" s="234" t="s">
        <v>919</v>
      </c>
      <c r="G502" s="232"/>
      <c r="H502" s="235">
        <v>10.390000000000001</v>
      </c>
      <c r="I502" s="236"/>
      <c r="J502" s="232"/>
      <c r="K502" s="232"/>
      <c r="L502" s="237"/>
      <c r="M502" s="238"/>
      <c r="N502" s="239"/>
      <c r="O502" s="239"/>
      <c r="P502" s="239"/>
      <c r="Q502" s="239"/>
      <c r="R502" s="239"/>
      <c r="S502" s="239"/>
      <c r="T502" s="240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41" t="s">
        <v>147</v>
      </c>
      <c r="AU502" s="241" t="s">
        <v>23</v>
      </c>
      <c r="AV502" s="14" t="s">
        <v>91</v>
      </c>
      <c r="AW502" s="14" t="s">
        <v>43</v>
      </c>
      <c r="AX502" s="14" t="s">
        <v>82</v>
      </c>
      <c r="AY502" s="241" t="s">
        <v>137</v>
      </c>
    </row>
    <row r="503" s="15" customFormat="1">
      <c r="A503" s="15"/>
      <c r="B503" s="242"/>
      <c r="C503" s="243"/>
      <c r="D503" s="222" t="s">
        <v>147</v>
      </c>
      <c r="E503" s="244" t="s">
        <v>36</v>
      </c>
      <c r="F503" s="245" t="s">
        <v>149</v>
      </c>
      <c r="G503" s="243"/>
      <c r="H503" s="246">
        <v>10.390000000000001</v>
      </c>
      <c r="I503" s="247"/>
      <c r="J503" s="243"/>
      <c r="K503" s="243"/>
      <c r="L503" s="248"/>
      <c r="M503" s="249"/>
      <c r="N503" s="250"/>
      <c r="O503" s="250"/>
      <c r="P503" s="250"/>
      <c r="Q503" s="250"/>
      <c r="R503" s="250"/>
      <c r="S503" s="250"/>
      <c r="T503" s="251"/>
      <c r="U503" s="15"/>
      <c r="V503" s="15"/>
      <c r="W503" s="15"/>
      <c r="X503" s="15"/>
      <c r="Y503" s="15"/>
      <c r="Z503" s="15"/>
      <c r="AA503" s="15"/>
      <c r="AB503" s="15"/>
      <c r="AC503" s="15"/>
      <c r="AD503" s="15"/>
      <c r="AE503" s="15"/>
      <c r="AT503" s="252" t="s">
        <v>147</v>
      </c>
      <c r="AU503" s="252" t="s">
        <v>23</v>
      </c>
      <c r="AV503" s="15" t="s">
        <v>150</v>
      </c>
      <c r="AW503" s="15" t="s">
        <v>4</v>
      </c>
      <c r="AX503" s="15" t="s">
        <v>23</v>
      </c>
      <c r="AY503" s="252" t="s">
        <v>137</v>
      </c>
    </row>
    <row r="504" s="2" customFormat="1" ht="24.15" customHeight="1">
      <c r="A504" s="41"/>
      <c r="B504" s="42"/>
      <c r="C504" s="261" t="s">
        <v>920</v>
      </c>
      <c r="D504" s="261" t="s">
        <v>285</v>
      </c>
      <c r="E504" s="262" t="s">
        <v>921</v>
      </c>
      <c r="F504" s="263" t="s">
        <v>922</v>
      </c>
      <c r="G504" s="264" t="s">
        <v>225</v>
      </c>
      <c r="H504" s="265">
        <v>10.390000000000001</v>
      </c>
      <c r="I504" s="266"/>
      <c r="J504" s="267">
        <f>ROUND(I504*H504,2)</f>
        <v>0</v>
      </c>
      <c r="K504" s="263" t="s">
        <v>36</v>
      </c>
      <c r="L504" s="268"/>
      <c r="M504" s="269" t="s">
        <v>36</v>
      </c>
      <c r="N504" s="270" t="s">
        <v>53</v>
      </c>
      <c r="O504" s="87"/>
      <c r="P504" s="216">
        <f>O504*H504</f>
        <v>0</v>
      </c>
      <c r="Q504" s="216">
        <v>0.0020899999999999998</v>
      </c>
      <c r="R504" s="216">
        <f>Q504*H504</f>
        <v>0.021715100000000001</v>
      </c>
      <c r="S504" s="216">
        <v>0</v>
      </c>
      <c r="T504" s="217">
        <f>S504*H504</f>
        <v>0</v>
      </c>
      <c r="U504" s="41"/>
      <c r="V504" s="41"/>
      <c r="W504" s="41"/>
      <c r="X504" s="41"/>
      <c r="Y504" s="41"/>
      <c r="Z504" s="41"/>
      <c r="AA504" s="41"/>
      <c r="AB504" s="41"/>
      <c r="AC504" s="41"/>
      <c r="AD504" s="41"/>
      <c r="AE504" s="41"/>
      <c r="AR504" s="218" t="s">
        <v>418</v>
      </c>
      <c r="AT504" s="218" t="s">
        <v>285</v>
      </c>
      <c r="AU504" s="218" t="s">
        <v>23</v>
      </c>
      <c r="AY504" s="19" t="s">
        <v>137</v>
      </c>
      <c r="BE504" s="219">
        <f>IF(N504="základní",J504,0)</f>
        <v>0</v>
      </c>
      <c r="BF504" s="219">
        <f>IF(N504="snížená",J504,0)</f>
        <v>0</v>
      </c>
      <c r="BG504" s="219">
        <f>IF(N504="zákl. přenesená",J504,0)</f>
        <v>0</v>
      </c>
      <c r="BH504" s="219">
        <f>IF(N504="sníž. přenesená",J504,0)</f>
        <v>0</v>
      </c>
      <c r="BI504" s="219">
        <f>IF(N504="nulová",J504,0)</f>
        <v>0</v>
      </c>
      <c r="BJ504" s="19" t="s">
        <v>23</v>
      </c>
      <c r="BK504" s="219">
        <f>ROUND(I504*H504,2)</f>
        <v>0</v>
      </c>
      <c r="BL504" s="19" t="s">
        <v>322</v>
      </c>
      <c r="BM504" s="218" t="s">
        <v>923</v>
      </c>
    </row>
    <row r="505" s="2" customFormat="1" ht="24.15" customHeight="1">
      <c r="A505" s="41"/>
      <c r="B505" s="42"/>
      <c r="C505" s="207" t="s">
        <v>924</v>
      </c>
      <c r="D505" s="207" t="s">
        <v>140</v>
      </c>
      <c r="E505" s="208" t="s">
        <v>925</v>
      </c>
      <c r="F505" s="209" t="s">
        <v>926</v>
      </c>
      <c r="G505" s="210" t="s">
        <v>225</v>
      </c>
      <c r="H505" s="211">
        <v>258.74000000000001</v>
      </c>
      <c r="I505" s="212"/>
      <c r="J505" s="213">
        <f>ROUND(I505*H505,2)</f>
        <v>0</v>
      </c>
      <c r="K505" s="209" t="s">
        <v>36</v>
      </c>
      <c r="L505" s="47"/>
      <c r="M505" s="214" t="s">
        <v>36</v>
      </c>
      <c r="N505" s="215" t="s">
        <v>53</v>
      </c>
      <c r="O505" s="87"/>
      <c r="P505" s="216">
        <f>O505*H505</f>
        <v>0</v>
      </c>
      <c r="Q505" s="216">
        <v>0</v>
      </c>
      <c r="R505" s="216">
        <f>Q505*H505</f>
        <v>0</v>
      </c>
      <c r="S505" s="216">
        <v>0</v>
      </c>
      <c r="T505" s="217">
        <f>S505*H505</f>
        <v>0</v>
      </c>
      <c r="U505" s="41"/>
      <c r="V505" s="41"/>
      <c r="W505" s="41"/>
      <c r="X505" s="41"/>
      <c r="Y505" s="41"/>
      <c r="Z505" s="41"/>
      <c r="AA505" s="41"/>
      <c r="AB505" s="41"/>
      <c r="AC505" s="41"/>
      <c r="AD505" s="41"/>
      <c r="AE505" s="41"/>
      <c r="AR505" s="218" t="s">
        <v>322</v>
      </c>
      <c r="AT505" s="218" t="s">
        <v>140</v>
      </c>
      <c r="AU505" s="218" t="s">
        <v>23</v>
      </c>
      <c r="AY505" s="19" t="s">
        <v>137</v>
      </c>
      <c r="BE505" s="219">
        <f>IF(N505="základní",J505,0)</f>
        <v>0</v>
      </c>
      <c r="BF505" s="219">
        <f>IF(N505="snížená",J505,0)</f>
        <v>0</v>
      </c>
      <c r="BG505" s="219">
        <f>IF(N505="zákl. přenesená",J505,0)</f>
        <v>0</v>
      </c>
      <c r="BH505" s="219">
        <f>IF(N505="sníž. přenesená",J505,0)</f>
        <v>0</v>
      </c>
      <c r="BI505" s="219">
        <f>IF(N505="nulová",J505,0)</f>
        <v>0</v>
      </c>
      <c r="BJ505" s="19" t="s">
        <v>23</v>
      </c>
      <c r="BK505" s="219">
        <f>ROUND(I505*H505,2)</f>
        <v>0</v>
      </c>
      <c r="BL505" s="19" t="s">
        <v>322</v>
      </c>
      <c r="BM505" s="218" t="s">
        <v>927</v>
      </c>
    </row>
    <row r="506" s="14" customFormat="1">
      <c r="A506" s="14"/>
      <c r="B506" s="231"/>
      <c r="C506" s="232"/>
      <c r="D506" s="222" t="s">
        <v>147</v>
      </c>
      <c r="E506" s="233" t="s">
        <v>36</v>
      </c>
      <c r="F506" s="234" t="s">
        <v>928</v>
      </c>
      <c r="G506" s="232"/>
      <c r="H506" s="235">
        <v>258.74000000000001</v>
      </c>
      <c r="I506" s="236"/>
      <c r="J506" s="232"/>
      <c r="K506" s="232"/>
      <c r="L506" s="237"/>
      <c r="M506" s="238"/>
      <c r="N506" s="239"/>
      <c r="O506" s="239"/>
      <c r="P506" s="239"/>
      <c r="Q506" s="239"/>
      <c r="R506" s="239"/>
      <c r="S506" s="239"/>
      <c r="T506" s="240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41" t="s">
        <v>147</v>
      </c>
      <c r="AU506" s="241" t="s">
        <v>23</v>
      </c>
      <c r="AV506" s="14" t="s">
        <v>91</v>
      </c>
      <c r="AW506" s="14" t="s">
        <v>43</v>
      </c>
      <c r="AX506" s="14" t="s">
        <v>23</v>
      </c>
      <c r="AY506" s="241" t="s">
        <v>137</v>
      </c>
    </row>
    <row r="507" s="2" customFormat="1" ht="16.5" customHeight="1">
      <c r="A507" s="41"/>
      <c r="B507" s="42"/>
      <c r="C507" s="261" t="s">
        <v>929</v>
      </c>
      <c r="D507" s="261" t="s">
        <v>285</v>
      </c>
      <c r="E507" s="262" t="s">
        <v>930</v>
      </c>
      <c r="F507" s="263" t="s">
        <v>931</v>
      </c>
      <c r="G507" s="264" t="s">
        <v>932</v>
      </c>
      <c r="H507" s="265">
        <v>77.622</v>
      </c>
      <c r="I507" s="266"/>
      <c r="J507" s="267">
        <f>ROUND(I507*H507,2)</f>
        <v>0</v>
      </c>
      <c r="K507" s="263" t="s">
        <v>36</v>
      </c>
      <c r="L507" s="268"/>
      <c r="M507" s="269" t="s">
        <v>36</v>
      </c>
      <c r="N507" s="270" t="s">
        <v>53</v>
      </c>
      <c r="O507" s="87"/>
      <c r="P507" s="216">
        <f>O507*H507</f>
        <v>0</v>
      </c>
      <c r="Q507" s="216">
        <v>0.001</v>
      </c>
      <c r="R507" s="216">
        <f>Q507*H507</f>
        <v>0.077621999999999997</v>
      </c>
      <c r="S507" s="216">
        <v>0</v>
      </c>
      <c r="T507" s="217">
        <f>S507*H507</f>
        <v>0</v>
      </c>
      <c r="U507" s="41"/>
      <c r="V507" s="41"/>
      <c r="W507" s="41"/>
      <c r="X507" s="41"/>
      <c r="Y507" s="41"/>
      <c r="Z507" s="41"/>
      <c r="AA507" s="41"/>
      <c r="AB507" s="41"/>
      <c r="AC507" s="41"/>
      <c r="AD507" s="41"/>
      <c r="AE507" s="41"/>
      <c r="AR507" s="218" t="s">
        <v>418</v>
      </c>
      <c r="AT507" s="218" t="s">
        <v>285</v>
      </c>
      <c r="AU507" s="218" t="s">
        <v>23</v>
      </c>
      <c r="AY507" s="19" t="s">
        <v>137</v>
      </c>
      <c r="BE507" s="219">
        <f>IF(N507="základní",J507,0)</f>
        <v>0</v>
      </c>
      <c r="BF507" s="219">
        <f>IF(N507="snížená",J507,0)</f>
        <v>0</v>
      </c>
      <c r="BG507" s="219">
        <f>IF(N507="zákl. přenesená",J507,0)</f>
        <v>0</v>
      </c>
      <c r="BH507" s="219">
        <f>IF(N507="sníž. přenesená",J507,0)</f>
        <v>0</v>
      </c>
      <c r="BI507" s="219">
        <f>IF(N507="nulová",J507,0)</f>
        <v>0</v>
      </c>
      <c r="BJ507" s="19" t="s">
        <v>23</v>
      </c>
      <c r="BK507" s="219">
        <f>ROUND(I507*H507,2)</f>
        <v>0</v>
      </c>
      <c r="BL507" s="19" t="s">
        <v>322</v>
      </c>
      <c r="BM507" s="218" t="s">
        <v>933</v>
      </c>
    </row>
    <row r="508" s="14" customFormat="1">
      <c r="A508" s="14"/>
      <c r="B508" s="231"/>
      <c r="C508" s="232"/>
      <c r="D508" s="222" t="s">
        <v>147</v>
      </c>
      <c r="E508" s="233" t="s">
        <v>36</v>
      </c>
      <c r="F508" s="234" t="s">
        <v>934</v>
      </c>
      <c r="G508" s="232"/>
      <c r="H508" s="235">
        <v>77.622</v>
      </c>
      <c r="I508" s="236"/>
      <c r="J508" s="232"/>
      <c r="K508" s="232"/>
      <c r="L508" s="237"/>
      <c r="M508" s="238"/>
      <c r="N508" s="239"/>
      <c r="O508" s="239"/>
      <c r="P508" s="239"/>
      <c r="Q508" s="239"/>
      <c r="R508" s="239"/>
      <c r="S508" s="239"/>
      <c r="T508" s="240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41" t="s">
        <v>147</v>
      </c>
      <c r="AU508" s="241" t="s">
        <v>23</v>
      </c>
      <c r="AV508" s="14" t="s">
        <v>91</v>
      </c>
      <c r="AW508" s="14" t="s">
        <v>43</v>
      </c>
      <c r="AX508" s="14" t="s">
        <v>23</v>
      </c>
      <c r="AY508" s="241" t="s">
        <v>137</v>
      </c>
    </row>
    <row r="509" s="2" customFormat="1" ht="44.25" customHeight="1">
      <c r="A509" s="41"/>
      <c r="B509" s="42"/>
      <c r="C509" s="207" t="s">
        <v>935</v>
      </c>
      <c r="D509" s="207" t="s">
        <v>140</v>
      </c>
      <c r="E509" s="208" t="s">
        <v>936</v>
      </c>
      <c r="F509" s="209" t="s">
        <v>937</v>
      </c>
      <c r="G509" s="210" t="s">
        <v>266</v>
      </c>
      <c r="H509" s="211">
        <v>0.94599999999999995</v>
      </c>
      <c r="I509" s="212"/>
      <c r="J509" s="213">
        <f>ROUND(I509*H509,2)</f>
        <v>0</v>
      </c>
      <c r="K509" s="209" t="s">
        <v>281</v>
      </c>
      <c r="L509" s="47"/>
      <c r="M509" s="214" t="s">
        <v>36</v>
      </c>
      <c r="N509" s="215" t="s">
        <v>53</v>
      </c>
      <c r="O509" s="87"/>
      <c r="P509" s="216">
        <f>O509*H509</f>
        <v>0</v>
      </c>
      <c r="Q509" s="216">
        <v>0</v>
      </c>
      <c r="R509" s="216">
        <f>Q509*H509</f>
        <v>0</v>
      </c>
      <c r="S509" s="216">
        <v>0</v>
      </c>
      <c r="T509" s="217">
        <f>S509*H509</f>
        <v>0</v>
      </c>
      <c r="U509" s="41"/>
      <c r="V509" s="41"/>
      <c r="W509" s="41"/>
      <c r="X509" s="41"/>
      <c r="Y509" s="41"/>
      <c r="Z509" s="41"/>
      <c r="AA509" s="41"/>
      <c r="AB509" s="41"/>
      <c r="AC509" s="41"/>
      <c r="AD509" s="41"/>
      <c r="AE509" s="41"/>
      <c r="AR509" s="218" t="s">
        <v>322</v>
      </c>
      <c r="AT509" s="218" t="s">
        <v>140</v>
      </c>
      <c r="AU509" s="218" t="s">
        <v>23</v>
      </c>
      <c r="AY509" s="19" t="s">
        <v>137</v>
      </c>
      <c r="BE509" s="219">
        <f>IF(N509="základní",J509,0)</f>
        <v>0</v>
      </c>
      <c r="BF509" s="219">
        <f>IF(N509="snížená",J509,0)</f>
        <v>0</v>
      </c>
      <c r="BG509" s="219">
        <f>IF(N509="zákl. přenesená",J509,0)</f>
        <v>0</v>
      </c>
      <c r="BH509" s="219">
        <f>IF(N509="sníž. přenesená",J509,0)</f>
        <v>0</v>
      </c>
      <c r="BI509" s="219">
        <f>IF(N509="nulová",J509,0)</f>
        <v>0</v>
      </c>
      <c r="BJ509" s="19" t="s">
        <v>23</v>
      </c>
      <c r="BK509" s="219">
        <f>ROUND(I509*H509,2)</f>
        <v>0</v>
      </c>
      <c r="BL509" s="19" t="s">
        <v>322</v>
      </c>
      <c r="BM509" s="218" t="s">
        <v>938</v>
      </c>
    </row>
    <row r="510" s="12" customFormat="1" ht="25.92" customHeight="1">
      <c r="A510" s="12"/>
      <c r="B510" s="191"/>
      <c r="C510" s="192"/>
      <c r="D510" s="193" t="s">
        <v>81</v>
      </c>
      <c r="E510" s="194" t="s">
        <v>939</v>
      </c>
      <c r="F510" s="194" t="s">
        <v>940</v>
      </c>
      <c r="G510" s="192"/>
      <c r="H510" s="192"/>
      <c r="I510" s="195"/>
      <c r="J510" s="196">
        <f>BK510</f>
        <v>0</v>
      </c>
      <c r="K510" s="192"/>
      <c r="L510" s="197"/>
      <c r="M510" s="198"/>
      <c r="N510" s="199"/>
      <c r="O510" s="199"/>
      <c r="P510" s="200">
        <f>SUM(P511:P512)</f>
        <v>0</v>
      </c>
      <c r="Q510" s="199"/>
      <c r="R510" s="200">
        <f>SUM(R511:R512)</f>
        <v>0.043999999999999997</v>
      </c>
      <c r="S510" s="199"/>
      <c r="T510" s="201">
        <f>SUM(T511:T512)</f>
        <v>0</v>
      </c>
      <c r="U510" s="12"/>
      <c r="V510" s="12"/>
      <c r="W510" s="12"/>
      <c r="X510" s="12"/>
      <c r="Y510" s="12"/>
      <c r="Z510" s="12"/>
      <c r="AA510" s="12"/>
      <c r="AB510" s="12"/>
      <c r="AC510" s="12"/>
      <c r="AD510" s="12"/>
      <c r="AE510" s="12"/>
      <c r="AR510" s="202" t="s">
        <v>91</v>
      </c>
      <c r="AT510" s="203" t="s">
        <v>81</v>
      </c>
      <c r="AU510" s="203" t="s">
        <v>82</v>
      </c>
      <c r="AY510" s="202" t="s">
        <v>137</v>
      </c>
      <c r="BK510" s="204">
        <f>SUM(BK511:BK512)</f>
        <v>0</v>
      </c>
    </row>
    <row r="511" s="2" customFormat="1" ht="24.15" customHeight="1">
      <c r="A511" s="41"/>
      <c r="B511" s="42"/>
      <c r="C511" s="207" t="s">
        <v>941</v>
      </c>
      <c r="D511" s="207" t="s">
        <v>140</v>
      </c>
      <c r="E511" s="208" t="s">
        <v>942</v>
      </c>
      <c r="F511" s="209" t="s">
        <v>943</v>
      </c>
      <c r="G511" s="210" t="s">
        <v>394</v>
      </c>
      <c r="H511" s="211">
        <v>8</v>
      </c>
      <c r="I511" s="212"/>
      <c r="J511" s="213">
        <f>ROUND(I511*H511,2)</f>
        <v>0</v>
      </c>
      <c r="K511" s="209" t="s">
        <v>36</v>
      </c>
      <c r="L511" s="47"/>
      <c r="M511" s="214" t="s">
        <v>36</v>
      </c>
      <c r="N511" s="215" t="s">
        <v>53</v>
      </c>
      <c r="O511" s="87"/>
      <c r="P511" s="216">
        <f>O511*H511</f>
        <v>0</v>
      </c>
      <c r="Q511" s="216">
        <v>0</v>
      </c>
      <c r="R511" s="216">
        <f>Q511*H511</f>
        <v>0</v>
      </c>
      <c r="S511" s="216">
        <v>0</v>
      </c>
      <c r="T511" s="217">
        <f>S511*H511</f>
        <v>0</v>
      </c>
      <c r="U511" s="41"/>
      <c r="V511" s="41"/>
      <c r="W511" s="41"/>
      <c r="X511" s="41"/>
      <c r="Y511" s="41"/>
      <c r="Z511" s="41"/>
      <c r="AA511" s="41"/>
      <c r="AB511" s="41"/>
      <c r="AC511" s="41"/>
      <c r="AD511" s="41"/>
      <c r="AE511" s="41"/>
      <c r="AR511" s="218" t="s">
        <v>322</v>
      </c>
      <c r="AT511" s="218" t="s">
        <v>140</v>
      </c>
      <c r="AU511" s="218" t="s">
        <v>23</v>
      </c>
      <c r="AY511" s="19" t="s">
        <v>137</v>
      </c>
      <c r="BE511" s="219">
        <f>IF(N511="základní",J511,0)</f>
        <v>0</v>
      </c>
      <c r="BF511" s="219">
        <f>IF(N511="snížená",J511,0)</f>
        <v>0</v>
      </c>
      <c r="BG511" s="219">
        <f>IF(N511="zákl. přenesená",J511,0)</f>
        <v>0</v>
      </c>
      <c r="BH511" s="219">
        <f>IF(N511="sníž. přenesená",J511,0)</f>
        <v>0</v>
      </c>
      <c r="BI511" s="219">
        <f>IF(N511="nulová",J511,0)</f>
        <v>0</v>
      </c>
      <c r="BJ511" s="19" t="s">
        <v>23</v>
      </c>
      <c r="BK511" s="219">
        <f>ROUND(I511*H511,2)</f>
        <v>0</v>
      </c>
      <c r="BL511" s="19" t="s">
        <v>322</v>
      </c>
      <c r="BM511" s="218" t="s">
        <v>944</v>
      </c>
    </row>
    <row r="512" s="2" customFormat="1" ht="24.15" customHeight="1">
      <c r="A512" s="41"/>
      <c r="B512" s="42"/>
      <c r="C512" s="261" t="s">
        <v>945</v>
      </c>
      <c r="D512" s="261" t="s">
        <v>285</v>
      </c>
      <c r="E512" s="262" t="s">
        <v>946</v>
      </c>
      <c r="F512" s="263" t="s">
        <v>947</v>
      </c>
      <c r="G512" s="264" t="s">
        <v>394</v>
      </c>
      <c r="H512" s="265">
        <v>8</v>
      </c>
      <c r="I512" s="266"/>
      <c r="J512" s="267">
        <f>ROUND(I512*H512,2)</f>
        <v>0</v>
      </c>
      <c r="K512" s="263" t="s">
        <v>36</v>
      </c>
      <c r="L512" s="268"/>
      <c r="M512" s="269" t="s">
        <v>36</v>
      </c>
      <c r="N512" s="270" t="s">
        <v>53</v>
      </c>
      <c r="O512" s="87"/>
      <c r="P512" s="216">
        <f>O512*H512</f>
        <v>0</v>
      </c>
      <c r="Q512" s="216">
        <v>0.0054999999999999997</v>
      </c>
      <c r="R512" s="216">
        <f>Q512*H512</f>
        <v>0.043999999999999997</v>
      </c>
      <c r="S512" s="216">
        <v>0</v>
      </c>
      <c r="T512" s="217">
        <f>S512*H512</f>
        <v>0</v>
      </c>
      <c r="U512" s="41"/>
      <c r="V512" s="41"/>
      <c r="W512" s="41"/>
      <c r="X512" s="41"/>
      <c r="Y512" s="41"/>
      <c r="Z512" s="41"/>
      <c r="AA512" s="41"/>
      <c r="AB512" s="41"/>
      <c r="AC512" s="41"/>
      <c r="AD512" s="41"/>
      <c r="AE512" s="41"/>
      <c r="AR512" s="218" t="s">
        <v>418</v>
      </c>
      <c r="AT512" s="218" t="s">
        <v>285</v>
      </c>
      <c r="AU512" s="218" t="s">
        <v>23</v>
      </c>
      <c r="AY512" s="19" t="s">
        <v>137</v>
      </c>
      <c r="BE512" s="219">
        <f>IF(N512="základní",J512,0)</f>
        <v>0</v>
      </c>
      <c r="BF512" s="219">
        <f>IF(N512="snížená",J512,0)</f>
        <v>0</v>
      </c>
      <c r="BG512" s="219">
        <f>IF(N512="zákl. přenesená",J512,0)</f>
        <v>0</v>
      </c>
      <c r="BH512" s="219">
        <f>IF(N512="sníž. přenesená",J512,0)</f>
        <v>0</v>
      </c>
      <c r="BI512" s="219">
        <f>IF(N512="nulová",J512,0)</f>
        <v>0</v>
      </c>
      <c r="BJ512" s="19" t="s">
        <v>23</v>
      </c>
      <c r="BK512" s="219">
        <f>ROUND(I512*H512,2)</f>
        <v>0</v>
      </c>
      <c r="BL512" s="19" t="s">
        <v>322</v>
      </c>
      <c r="BM512" s="218" t="s">
        <v>948</v>
      </c>
    </row>
    <row r="513" s="12" customFormat="1" ht="25.92" customHeight="1">
      <c r="A513" s="12"/>
      <c r="B513" s="191"/>
      <c r="C513" s="192"/>
      <c r="D513" s="193" t="s">
        <v>81</v>
      </c>
      <c r="E513" s="194" t="s">
        <v>949</v>
      </c>
      <c r="F513" s="194" t="s">
        <v>950</v>
      </c>
      <c r="G513" s="192"/>
      <c r="H513" s="192"/>
      <c r="I513" s="195"/>
      <c r="J513" s="196">
        <f>BK513</f>
        <v>0</v>
      </c>
      <c r="K513" s="192"/>
      <c r="L513" s="197"/>
      <c r="M513" s="198"/>
      <c r="N513" s="199"/>
      <c r="O513" s="199"/>
      <c r="P513" s="200">
        <f>P514+P575+P620+P650+P654+P666+P693+P717+P750+P839+P886+P892+P914+P933</f>
        <v>0</v>
      </c>
      <c r="Q513" s="199"/>
      <c r="R513" s="200">
        <f>R514+R575+R620+R650+R654+R666+R693+R717+R750+R839+R886+R892+R914+R933</f>
        <v>51.665587320000007</v>
      </c>
      <c r="S513" s="199"/>
      <c r="T513" s="201">
        <f>T514+T575+T620+T650+T654+T666+T693+T717+T750+T839+T886+T892+T914+T933</f>
        <v>0</v>
      </c>
      <c r="U513" s="12"/>
      <c r="V513" s="12"/>
      <c r="W513" s="12"/>
      <c r="X513" s="12"/>
      <c r="Y513" s="12"/>
      <c r="Z513" s="12"/>
      <c r="AA513" s="12"/>
      <c r="AB513" s="12"/>
      <c r="AC513" s="12"/>
      <c r="AD513" s="12"/>
      <c r="AE513" s="12"/>
      <c r="AR513" s="202" t="s">
        <v>91</v>
      </c>
      <c r="AT513" s="203" t="s">
        <v>81</v>
      </c>
      <c r="AU513" s="203" t="s">
        <v>82</v>
      </c>
      <c r="AY513" s="202" t="s">
        <v>137</v>
      </c>
      <c r="BK513" s="204">
        <f>BK514+BK575+BK620+BK650+BK654+BK666+BK693+BK717+BK750+BK839+BK886+BK892+BK914+BK933</f>
        <v>0</v>
      </c>
    </row>
    <row r="514" s="12" customFormat="1" ht="22.8" customHeight="1">
      <c r="A514" s="12"/>
      <c r="B514" s="191"/>
      <c r="C514" s="192"/>
      <c r="D514" s="193" t="s">
        <v>81</v>
      </c>
      <c r="E514" s="205" t="s">
        <v>951</v>
      </c>
      <c r="F514" s="205" t="s">
        <v>952</v>
      </c>
      <c r="G514" s="192"/>
      <c r="H514" s="192"/>
      <c r="I514" s="195"/>
      <c r="J514" s="206">
        <f>BK514</f>
        <v>0</v>
      </c>
      <c r="K514" s="192"/>
      <c r="L514" s="197"/>
      <c r="M514" s="198"/>
      <c r="N514" s="199"/>
      <c r="O514" s="199"/>
      <c r="P514" s="200">
        <f>SUM(P515:P574)</f>
        <v>0</v>
      </c>
      <c r="Q514" s="199"/>
      <c r="R514" s="200">
        <f>SUM(R515:R574)</f>
        <v>2.1283775</v>
      </c>
      <c r="S514" s="199"/>
      <c r="T514" s="201">
        <f>SUM(T515:T574)</f>
        <v>0</v>
      </c>
      <c r="U514" s="12"/>
      <c r="V514" s="12"/>
      <c r="W514" s="12"/>
      <c r="X514" s="12"/>
      <c r="Y514" s="12"/>
      <c r="Z514" s="12"/>
      <c r="AA514" s="12"/>
      <c r="AB514" s="12"/>
      <c r="AC514" s="12"/>
      <c r="AD514" s="12"/>
      <c r="AE514" s="12"/>
      <c r="AR514" s="202" t="s">
        <v>91</v>
      </c>
      <c r="AT514" s="203" t="s">
        <v>81</v>
      </c>
      <c r="AU514" s="203" t="s">
        <v>23</v>
      </c>
      <c r="AY514" s="202" t="s">
        <v>137</v>
      </c>
      <c r="BK514" s="204">
        <f>SUM(BK515:BK574)</f>
        <v>0</v>
      </c>
    </row>
    <row r="515" s="2" customFormat="1" ht="37.8" customHeight="1">
      <c r="A515" s="41"/>
      <c r="B515" s="42"/>
      <c r="C515" s="207" t="s">
        <v>953</v>
      </c>
      <c r="D515" s="207" t="s">
        <v>140</v>
      </c>
      <c r="E515" s="208" t="s">
        <v>954</v>
      </c>
      <c r="F515" s="209" t="s">
        <v>955</v>
      </c>
      <c r="G515" s="210" t="s">
        <v>225</v>
      </c>
      <c r="H515" s="211">
        <v>216.40000000000001</v>
      </c>
      <c r="I515" s="212"/>
      <c r="J515" s="213">
        <f>ROUND(I515*H515,2)</f>
        <v>0</v>
      </c>
      <c r="K515" s="209" t="s">
        <v>226</v>
      </c>
      <c r="L515" s="47"/>
      <c r="M515" s="214" t="s">
        <v>36</v>
      </c>
      <c r="N515" s="215" t="s">
        <v>53</v>
      </c>
      <c r="O515" s="87"/>
      <c r="P515" s="216">
        <f>O515*H515</f>
        <v>0</v>
      </c>
      <c r="Q515" s="216">
        <v>0</v>
      </c>
      <c r="R515" s="216">
        <f>Q515*H515</f>
        <v>0</v>
      </c>
      <c r="S515" s="216">
        <v>0</v>
      </c>
      <c r="T515" s="217">
        <f>S515*H515</f>
        <v>0</v>
      </c>
      <c r="U515" s="41"/>
      <c r="V515" s="41"/>
      <c r="W515" s="41"/>
      <c r="X515" s="41"/>
      <c r="Y515" s="41"/>
      <c r="Z515" s="41"/>
      <c r="AA515" s="41"/>
      <c r="AB515" s="41"/>
      <c r="AC515" s="41"/>
      <c r="AD515" s="41"/>
      <c r="AE515" s="41"/>
      <c r="AR515" s="218" t="s">
        <v>322</v>
      </c>
      <c r="AT515" s="218" t="s">
        <v>140</v>
      </c>
      <c r="AU515" s="218" t="s">
        <v>91</v>
      </c>
      <c r="AY515" s="19" t="s">
        <v>137</v>
      </c>
      <c r="BE515" s="219">
        <f>IF(N515="základní",J515,0)</f>
        <v>0</v>
      </c>
      <c r="BF515" s="219">
        <f>IF(N515="snížená",J515,0)</f>
        <v>0</v>
      </c>
      <c r="BG515" s="219">
        <f>IF(N515="zákl. přenesená",J515,0)</f>
        <v>0</v>
      </c>
      <c r="BH515" s="219">
        <f>IF(N515="sníž. přenesená",J515,0)</f>
        <v>0</v>
      </c>
      <c r="BI515" s="219">
        <f>IF(N515="nulová",J515,0)</f>
        <v>0</v>
      </c>
      <c r="BJ515" s="19" t="s">
        <v>23</v>
      </c>
      <c r="BK515" s="219">
        <f>ROUND(I515*H515,2)</f>
        <v>0</v>
      </c>
      <c r="BL515" s="19" t="s">
        <v>322</v>
      </c>
      <c r="BM515" s="218" t="s">
        <v>956</v>
      </c>
    </row>
    <row r="516" s="2" customFormat="1">
      <c r="A516" s="41"/>
      <c r="B516" s="42"/>
      <c r="C516" s="43"/>
      <c r="D516" s="256" t="s">
        <v>228</v>
      </c>
      <c r="E516" s="43"/>
      <c r="F516" s="257" t="s">
        <v>957</v>
      </c>
      <c r="G516" s="43"/>
      <c r="H516" s="43"/>
      <c r="I516" s="258"/>
      <c r="J516" s="43"/>
      <c r="K516" s="43"/>
      <c r="L516" s="47"/>
      <c r="M516" s="259"/>
      <c r="N516" s="260"/>
      <c r="O516" s="87"/>
      <c r="P516" s="87"/>
      <c r="Q516" s="87"/>
      <c r="R516" s="87"/>
      <c r="S516" s="87"/>
      <c r="T516" s="88"/>
      <c r="U516" s="41"/>
      <c r="V516" s="41"/>
      <c r="W516" s="41"/>
      <c r="X516" s="41"/>
      <c r="Y516" s="41"/>
      <c r="Z516" s="41"/>
      <c r="AA516" s="41"/>
      <c r="AB516" s="41"/>
      <c r="AC516" s="41"/>
      <c r="AD516" s="41"/>
      <c r="AE516" s="41"/>
      <c r="AT516" s="19" t="s">
        <v>228</v>
      </c>
      <c r="AU516" s="19" t="s">
        <v>91</v>
      </c>
    </row>
    <row r="517" s="14" customFormat="1">
      <c r="A517" s="14"/>
      <c r="B517" s="231"/>
      <c r="C517" s="232"/>
      <c r="D517" s="222" t="s">
        <v>147</v>
      </c>
      <c r="E517" s="233" t="s">
        <v>36</v>
      </c>
      <c r="F517" s="234" t="s">
        <v>958</v>
      </c>
      <c r="G517" s="232"/>
      <c r="H517" s="235">
        <v>216.40000000000001</v>
      </c>
      <c r="I517" s="236"/>
      <c r="J517" s="232"/>
      <c r="K517" s="232"/>
      <c r="L517" s="237"/>
      <c r="M517" s="238"/>
      <c r="N517" s="239"/>
      <c r="O517" s="239"/>
      <c r="P517" s="239"/>
      <c r="Q517" s="239"/>
      <c r="R517" s="239"/>
      <c r="S517" s="239"/>
      <c r="T517" s="240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41" t="s">
        <v>147</v>
      </c>
      <c r="AU517" s="241" t="s">
        <v>91</v>
      </c>
      <c r="AV517" s="14" t="s">
        <v>91</v>
      </c>
      <c r="AW517" s="14" t="s">
        <v>43</v>
      </c>
      <c r="AX517" s="14" t="s">
        <v>23</v>
      </c>
      <c r="AY517" s="241" t="s">
        <v>137</v>
      </c>
    </row>
    <row r="518" s="2" customFormat="1" ht="16.5" customHeight="1">
      <c r="A518" s="41"/>
      <c r="B518" s="42"/>
      <c r="C518" s="261" t="s">
        <v>959</v>
      </c>
      <c r="D518" s="261" t="s">
        <v>285</v>
      </c>
      <c r="E518" s="262" t="s">
        <v>960</v>
      </c>
      <c r="F518" s="263" t="s">
        <v>961</v>
      </c>
      <c r="G518" s="264" t="s">
        <v>266</v>
      </c>
      <c r="H518" s="265">
        <v>0.065000000000000002</v>
      </c>
      <c r="I518" s="266"/>
      <c r="J518" s="267">
        <f>ROUND(I518*H518,2)</f>
        <v>0</v>
      </c>
      <c r="K518" s="263" t="s">
        <v>226</v>
      </c>
      <c r="L518" s="268"/>
      <c r="M518" s="269" t="s">
        <v>36</v>
      </c>
      <c r="N518" s="270" t="s">
        <v>53</v>
      </c>
      <c r="O518" s="87"/>
      <c r="P518" s="216">
        <f>O518*H518</f>
        <v>0</v>
      </c>
      <c r="Q518" s="216">
        <v>1</v>
      </c>
      <c r="R518" s="216">
        <f>Q518*H518</f>
        <v>0.065000000000000002</v>
      </c>
      <c r="S518" s="216">
        <v>0</v>
      </c>
      <c r="T518" s="217">
        <f>S518*H518</f>
        <v>0</v>
      </c>
      <c r="U518" s="41"/>
      <c r="V518" s="41"/>
      <c r="W518" s="41"/>
      <c r="X518" s="41"/>
      <c r="Y518" s="41"/>
      <c r="Z518" s="41"/>
      <c r="AA518" s="41"/>
      <c r="AB518" s="41"/>
      <c r="AC518" s="41"/>
      <c r="AD518" s="41"/>
      <c r="AE518" s="41"/>
      <c r="AR518" s="218" t="s">
        <v>418</v>
      </c>
      <c r="AT518" s="218" t="s">
        <v>285</v>
      </c>
      <c r="AU518" s="218" t="s">
        <v>91</v>
      </c>
      <c r="AY518" s="19" t="s">
        <v>137</v>
      </c>
      <c r="BE518" s="219">
        <f>IF(N518="základní",J518,0)</f>
        <v>0</v>
      </c>
      <c r="BF518" s="219">
        <f>IF(N518="snížená",J518,0)</f>
        <v>0</v>
      </c>
      <c r="BG518" s="219">
        <f>IF(N518="zákl. přenesená",J518,0)</f>
        <v>0</v>
      </c>
      <c r="BH518" s="219">
        <f>IF(N518="sníž. přenesená",J518,0)</f>
        <v>0</v>
      </c>
      <c r="BI518" s="219">
        <f>IF(N518="nulová",J518,0)</f>
        <v>0</v>
      </c>
      <c r="BJ518" s="19" t="s">
        <v>23</v>
      </c>
      <c r="BK518" s="219">
        <f>ROUND(I518*H518,2)</f>
        <v>0</v>
      </c>
      <c r="BL518" s="19" t="s">
        <v>322</v>
      </c>
      <c r="BM518" s="218" t="s">
        <v>962</v>
      </c>
    </row>
    <row r="519" s="14" customFormat="1">
      <c r="A519" s="14"/>
      <c r="B519" s="231"/>
      <c r="C519" s="232"/>
      <c r="D519" s="222" t="s">
        <v>147</v>
      </c>
      <c r="E519" s="233" t="s">
        <v>36</v>
      </c>
      <c r="F519" s="234" t="s">
        <v>963</v>
      </c>
      <c r="G519" s="232"/>
      <c r="H519" s="235">
        <v>0.065000000000000002</v>
      </c>
      <c r="I519" s="236"/>
      <c r="J519" s="232"/>
      <c r="K519" s="232"/>
      <c r="L519" s="237"/>
      <c r="M519" s="238"/>
      <c r="N519" s="239"/>
      <c r="O519" s="239"/>
      <c r="P519" s="239"/>
      <c r="Q519" s="239"/>
      <c r="R519" s="239"/>
      <c r="S519" s="239"/>
      <c r="T519" s="240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41" t="s">
        <v>147</v>
      </c>
      <c r="AU519" s="241" t="s">
        <v>91</v>
      </c>
      <c r="AV519" s="14" t="s">
        <v>91</v>
      </c>
      <c r="AW519" s="14" t="s">
        <v>43</v>
      </c>
      <c r="AX519" s="14" t="s">
        <v>23</v>
      </c>
      <c r="AY519" s="241" t="s">
        <v>137</v>
      </c>
    </row>
    <row r="520" s="2" customFormat="1" ht="33" customHeight="1">
      <c r="A520" s="41"/>
      <c r="B520" s="42"/>
      <c r="C520" s="207" t="s">
        <v>964</v>
      </c>
      <c r="D520" s="207" t="s">
        <v>140</v>
      </c>
      <c r="E520" s="208" t="s">
        <v>965</v>
      </c>
      <c r="F520" s="209" t="s">
        <v>966</v>
      </c>
      <c r="G520" s="210" t="s">
        <v>225</v>
      </c>
      <c r="H520" s="211">
        <v>38.5</v>
      </c>
      <c r="I520" s="212"/>
      <c r="J520" s="213">
        <f>ROUND(I520*H520,2)</f>
        <v>0</v>
      </c>
      <c r="K520" s="209" t="s">
        <v>226</v>
      </c>
      <c r="L520" s="47"/>
      <c r="M520" s="214" t="s">
        <v>36</v>
      </c>
      <c r="N520" s="215" t="s">
        <v>53</v>
      </c>
      <c r="O520" s="87"/>
      <c r="P520" s="216">
        <f>O520*H520</f>
        <v>0</v>
      </c>
      <c r="Q520" s="216">
        <v>0</v>
      </c>
      <c r="R520" s="216">
        <f>Q520*H520</f>
        <v>0</v>
      </c>
      <c r="S520" s="216">
        <v>0</v>
      </c>
      <c r="T520" s="217">
        <f>S520*H520</f>
        <v>0</v>
      </c>
      <c r="U520" s="41"/>
      <c r="V520" s="41"/>
      <c r="W520" s="41"/>
      <c r="X520" s="41"/>
      <c r="Y520" s="41"/>
      <c r="Z520" s="41"/>
      <c r="AA520" s="41"/>
      <c r="AB520" s="41"/>
      <c r="AC520" s="41"/>
      <c r="AD520" s="41"/>
      <c r="AE520" s="41"/>
      <c r="AR520" s="218" t="s">
        <v>322</v>
      </c>
      <c r="AT520" s="218" t="s">
        <v>140</v>
      </c>
      <c r="AU520" s="218" t="s">
        <v>91</v>
      </c>
      <c r="AY520" s="19" t="s">
        <v>137</v>
      </c>
      <c r="BE520" s="219">
        <f>IF(N520="základní",J520,0)</f>
        <v>0</v>
      </c>
      <c r="BF520" s="219">
        <f>IF(N520="snížená",J520,0)</f>
        <v>0</v>
      </c>
      <c r="BG520" s="219">
        <f>IF(N520="zákl. přenesená",J520,0)</f>
        <v>0</v>
      </c>
      <c r="BH520" s="219">
        <f>IF(N520="sníž. přenesená",J520,0)</f>
        <v>0</v>
      </c>
      <c r="BI520" s="219">
        <f>IF(N520="nulová",J520,0)</f>
        <v>0</v>
      </c>
      <c r="BJ520" s="19" t="s">
        <v>23</v>
      </c>
      <c r="BK520" s="219">
        <f>ROUND(I520*H520,2)</f>
        <v>0</v>
      </c>
      <c r="BL520" s="19" t="s">
        <v>322</v>
      </c>
      <c r="BM520" s="218" t="s">
        <v>967</v>
      </c>
    </row>
    <row r="521" s="2" customFormat="1">
      <c r="A521" s="41"/>
      <c r="B521" s="42"/>
      <c r="C521" s="43"/>
      <c r="D521" s="256" t="s">
        <v>228</v>
      </c>
      <c r="E521" s="43"/>
      <c r="F521" s="257" t="s">
        <v>968</v>
      </c>
      <c r="G521" s="43"/>
      <c r="H521" s="43"/>
      <c r="I521" s="258"/>
      <c r="J521" s="43"/>
      <c r="K521" s="43"/>
      <c r="L521" s="47"/>
      <c r="M521" s="259"/>
      <c r="N521" s="260"/>
      <c r="O521" s="87"/>
      <c r="P521" s="87"/>
      <c r="Q521" s="87"/>
      <c r="R521" s="87"/>
      <c r="S521" s="87"/>
      <c r="T521" s="88"/>
      <c r="U521" s="41"/>
      <c r="V521" s="41"/>
      <c r="W521" s="41"/>
      <c r="X521" s="41"/>
      <c r="Y521" s="41"/>
      <c r="Z521" s="41"/>
      <c r="AA521" s="41"/>
      <c r="AB521" s="41"/>
      <c r="AC521" s="41"/>
      <c r="AD521" s="41"/>
      <c r="AE521" s="41"/>
      <c r="AT521" s="19" t="s">
        <v>228</v>
      </c>
      <c r="AU521" s="19" t="s">
        <v>91</v>
      </c>
    </row>
    <row r="522" s="14" customFormat="1">
      <c r="A522" s="14"/>
      <c r="B522" s="231"/>
      <c r="C522" s="232"/>
      <c r="D522" s="222" t="s">
        <v>147</v>
      </c>
      <c r="E522" s="233" t="s">
        <v>36</v>
      </c>
      <c r="F522" s="234" t="s">
        <v>969</v>
      </c>
      <c r="G522" s="232"/>
      <c r="H522" s="235">
        <v>38.5</v>
      </c>
      <c r="I522" s="236"/>
      <c r="J522" s="232"/>
      <c r="K522" s="232"/>
      <c r="L522" s="237"/>
      <c r="M522" s="238"/>
      <c r="N522" s="239"/>
      <c r="O522" s="239"/>
      <c r="P522" s="239"/>
      <c r="Q522" s="239"/>
      <c r="R522" s="239"/>
      <c r="S522" s="239"/>
      <c r="T522" s="240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41" t="s">
        <v>147</v>
      </c>
      <c r="AU522" s="241" t="s">
        <v>91</v>
      </c>
      <c r="AV522" s="14" t="s">
        <v>91</v>
      </c>
      <c r="AW522" s="14" t="s">
        <v>43</v>
      </c>
      <c r="AX522" s="14" t="s">
        <v>82</v>
      </c>
      <c r="AY522" s="241" t="s">
        <v>137</v>
      </c>
    </row>
    <row r="523" s="15" customFormat="1">
      <c r="A523" s="15"/>
      <c r="B523" s="242"/>
      <c r="C523" s="243"/>
      <c r="D523" s="222" t="s">
        <v>147</v>
      </c>
      <c r="E523" s="244" t="s">
        <v>36</v>
      </c>
      <c r="F523" s="245" t="s">
        <v>149</v>
      </c>
      <c r="G523" s="243"/>
      <c r="H523" s="246">
        <v>38.5</v>
      </c>
      <c r="I523" s="247"/>
      <c r="J523" s="243"/>
      <c r="K523" s="243"/>
      <c r="L523" s="248"/>
      <c r="M523" s="249"/>
      <c r="N523" s="250"/>
      <c r="O523" s="250"/>
      <c r="P523" s="250"/>
      <c r="Q523" s="250"/>
      <c r="R523" s="250"/>
      <c r="S523" s="250"/>
      <c r="T523" s="251"/>
      <c r="U523" s="15"/>
      <c r="V523" s="15"/>
      <c r="W523" s="15"/>
      <c r="X523" s="15"/>
      <c r="Y523" s="15"/>
      <c r="Z523" s="15"/>
      <c r="AA523" s="15"/>
      <c r="AB523" s="15"/>
      <c r="AC523" s="15"/>
      <c r="AD523" s="15"/>
      <c r="AE523" s="15"/>
      <c r="AT523" s="252" t="s">
        <v>147</v>
      </c>
      <c r="AU523" s="252" t="s">
        <v>91</v>
      </c>
      <c r="AV523" s="15" t="s">
        <v>150</v>
      </c>
      <c r="AW523" s="15" t="s">
        <v>4</v>
      </c>
      <c r="AX523" s="15" t="s">
        <v>23</v>
      </c>
      <c r="AY523" s="252" t="s">
        <v>137</v>
      </c>
    </row>
    <row r="524" s="2" customFormat="1" ht="16.5" customHeight="1">
      <c r="A524" s="41"/>
      <c r="B524" s="42"/>
      <c r="C524" s="261" t="s">
        <v>970</v>
      </c>
      <c r="D524" s="261" t="s">
        <v>285</v>
      </c>
      <c r="E524" s="262" t="s">
        <v>960</v>
      </c>
      <c r="F524" s="263" t="s">
        <v>961</v>
      </c>
      <c r="G524" s="264" t="s">
        <v>266</v>
      </c>
      <c r="H524" s="265">
        <v>0.012999999999999999</v>
      </c>
      <c r="I524" s="266"/>
      <c r="J524" s="267">
        <f>ROUND(I524*H524,2)</f>
        <v>0</v>
      </c>
      <c r="K524" s="263" t="s">
        <v>226</v>
      </c>
      <c r="L524" s="268"/>
      <c r="M524" s="269" t="s">
        <v>36</v>
      </c>
      <c r="N524" s="270" t="s">
        <v>53</v>
      </c>
      <c r="O524" s="87"/>
      <c r="P524" s="216">
        <f>O524*H524</f>
        <v>0</v>
      </c>
      <c r="Q524" s="216">
        <v>1</v>
      </c>
      <c r="R524" s="216">
        <f>Q524*H524</f>
        <v>0.012999999999999999</v>
      </c>
      <c r="S524" s="216">
        <v>0</v>
      </c>
      <c r="T524" s="217">
        <f>S524*H524</f>
        <v>0</v>
      </c>
      <c r="U524" s="41"/>
      <c r="V524" s="41"/>
      <c r="W524" s="41"/>
      <c r="X524" s="41"/>
      <c r="Y524" s="41"/>
      <c r="Z524" s="41"/>
      <c r="AA524" s="41"/>
      <c r="AB524" s="41"/>
      <c r="AC524" s="41"/>
      <c r="AD524" s="41"/>
      <c r="AE524" s="41"/>
      <c r="AR524" s="218" t="s">
        <v>418</v>
      </c>
      <c r="AT524" s="218" t="s">
        <v>285</v>
      </c>
      <c r="AU524" s="218" t="s">
        <v>91</v>
      </c>
      <c r="AY524" s="19" t="s">
        <v>137</v>
      </c>
      <c r="BE524" s="219">
        <f>IF(N524="základní",J524,0)</f>
        <v>0</v>
      </c>
      <c r="BF524" s="219">
        <f>IF(N524="snížená",J524,0)</f>
        <v>0</v>
      </c>
      <c r="BG524" s="219">
        <f>IF(N524="zákl. přenesená",J524,0)</f>
        <v>0</v>
      </c>
      <c r="BH524" s="219">
        <f>IF(N524="sníž. přenesená",J524,0)</f>
        <v>0</v>
      </c>
      <c r="BI524" s="219">
        <f>IF(N524="nulová",J524,0)</f>
        <v>0</v>
      </c>
      <c r="BJ524" s="19" t="s">
        <v>23</v>
      </c>
      <c r="BK524" s="219">
        <f>ROUND(I524*H524,2)</f>
        <v>0</v>
      </c>
      <c r="BL524" s="19" t="s">
        <v>322</v>
      </c>
      <c r="BM524" s="218" t="s">
        <v>971</v>
      </c>
    </row>
    <row r="525" s="14" customFormat="1">
      <c r="A525" s="14"/>
      <c r="B525" s="231"/>
      <c r="C525" s="232"/>
      <c r="D525" s="222" t="s">
        <v>147</v>
      </c>
      <c r="E525" s="233" t="s">
        <v>36</v>
      </c>
      <c r="F525" s="234" t="s">
        <v>972</v>
      </c>
      <c r="G525" s="232"/>
      <c r="H525" s="235">
        <v>0.012999999999999999</v>
      </c>
      <c r="I525" s="236"/>
      <c r="J525" s="232"/>
      <c r="K525" s="232"/>
      <c r="L525" s="237"/>
      <c r="M525" s="238"/>
      <c r="N525" s="239"/>
      <c r="O525" s="239"/>
      <c r="P525" s="239"/>
      <c r="Q525" s="239"/>
      <c r="R525" s="239"/>
      <c r="S525" s="239"/>
      <c r="T525" s="240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41" t="s">
        <v>147</v>
      </c>
      <c r="AU525" s="241" t="s">
        <v>91</v>
      </c>
      <c r="AV525" s="14" t="s">
        <v>91</v>
      </c>
      <c r="AW525" s="14" t="s">
        <v>43</v>
      </c>
      <c r="AX525" s="14" t="s">
        <v>23</v>
      </c>
      <c r="AY525" s="241" t="s">
        <v>137</v>
      </c>
    </row>
    <row r="526" s="2" customFormat="1" ht="24.15" customHeight="1">
      <c r="A526" s="41"/>
      <c r="B526" s="42"/>
      <c r="C526" s="207" t="s">
        <v>973</v>
      </c>
      <c r="D526" s="207" t="s">
        <v>140</v>
      </c>
      <c r="E526" s="208" t="s">
        <v>974</v>
      </c>
      <c r="F526" s="209" t="s">
        <v>975</v>
      </c>
      <c r="G526" s="210" t="s">
        <v>225</v>
      </c>
      <c r="H526" s="211">
        <v>216.40000000000001</v>
      </c>
      <c r="I526" s="212"/>
      <c r="J526" s="213">
        <f>ROUND(I526*H526,2)</f>
        <v>0</v>
      </c>
      <c r="K526" s="209" t="s">
        <v>226</v>
      </c>
      <c r="L526" s="47"/>
      <c r="M526" s="214" t="s">
        <v>36</v>
      </c>
      <c r="N526" s="215" t="s">
        <v>53</v>
      </c>
      <c r="O526" s="87"/>
      <c r="P526" s="216">
        <f>O526*H526</f>
        <v>0</v>
      </c>
      <c r="Q526" s="216">
        <v>0.00040000000000000002</v>
      </c>
      <c r="R526" s="216">
        <f>Q526*H526</f>
        <v>0.086560000000000012</v>
      </c>
      <c r="S526" s="216">
        <v>0</v>
      </c>
      <c r="T526" s="217">
        <f>S526*H526</f>
        <v>0</v>
      </c>
      <c r="U526" s="41"/>
      <c r="V526" s="41"/>
      <c r="W526" s="41"/>
      <c r="X526" s="41"/>
      <c r="Y526" s="41"/>
      <c r="Z526" s="41"/>
      <c r="AA526" s="41"/>
      <c r="AB526" s="41"/>
      <c r="AC526" s="41"/>
      <c r="AD526" s="41"/>
      <c r="AE526" s="41"/>
      <c r="AR526" s="218" t="s">
        <v>322</v>
      </c>
      <c r="AT526" s="218" t="s">
        <v>140</v>
      </c>
      <c r="AU526" s="218" t="s">
        <v>91</v>
      </c>
      <c r="AY526" s="19" t="s">
        <v>137</v>
      </c>
      <c r="BE526" s="219">
        <f>IF(N526="základní",J526,0)</f>
        <v>0</v>
      </c>
      <c r="BF526" s="219">
        <f>IF(N526="snížená",J526,0)</f>
        <v>0</v>
      </c>
      <c r="BG526" s="219">
        <f>IF(N526="zákl. přenesená",J526,0)</f>
        <v>0</v>
      </c>
      <c r="BH526" s="219">
        <f>IF(N526="sníž. přenesená",J526,0)</f>
        <v>0</v>
      </c>
      <c r="BI526" s="219">
        <f>IF(N526="nulová",J526,0)</f>
        <v>0</v>
      </c>
      <c r="BJ526" s="19" t="s">
        <v>23</v>
      </c>
      <c r="BK526" s="219">
        <f>ROUND(I526*H526,2)</f>
        <v>0</v>
      </c>
      <c r="BL526" s="19" t="s">
        <v>322</v>
      </c>
      <c r="BM526" s="218" t="s">
        <v>976</v>
      </c>
    </row>
    <row r="527" s="2" customFormat="1">
      <c r="A527" s="41"/>
      <c r="B527" s="42"/>
      <c r="C527" s="43"/>
      <c r="D527" s="256" t="s">
        <v>228</v>
      </c>
      <c r="E527" s="43"/>
      <c r="F527" s="257" t="s">
        <v>977</v>
      </c>
      <c r="G527" s="43"/>
      <c r="H527" s="43"/>
      <c r="I527" s="258"/>
      <c r="J527" s="43"/>
      <c r="K527" s="43"/>
      <c r="L527" s="47"/>
      <c r="M527" s="259"/>
      <c r="N527" s="260"/>
      <c r="O527" s="87"/>
      <c r="P527" s="87"/>
      <c r="Q527" s="87"/>
      <c r="R527" s="87"/>
      <c r="S527" s="87"/>
      <c r="T527" s="88"/>
      <c r="U527" s="41"/>
      <c r="V527" s="41"/>
      <c r="W527" s="41"/>
      <c r="X527" s="41"/>
      <c r="Y527" s="41"/>
      <c r="Z527" s="41"/>
      <c r="AA527" s="41"/>
      <c r="AB527" s="41"/>
      <c r="AC527" s="41"/>
      <c r="AD527" s="41"/>
      <c r="AE527" s="41"/>
      <c r="AT527" s="19" t="s">
        <v>228</v>
      </c>
      <c r="AU527" s="19" t="s">
        <v>91</v>
      </c>
    </row>
    <row r="528" s="14" customFormat="1">
      <c r="A528" s="14"/>
      <c r="B528" s="231"/>
      <c r="C528" s="232"/>
      <c r="D528" s="222" t="s">
        <v>147</v>
      </c>
      <c r="E528" s="233" t="s">
        <v>36</v>
      </c>
      <c r="F528" s="234" t="s">
        <v>978</v>
      </c>
      <c r="G528" s="232"/>
      <c r="H528" s="235">
        <v>216.40000000000001</v>
      </c>
      <c r="I528" s="236"/>
      <c r="J528" s="232"/>
      <c r="K528" s="232"/>
      <c r="L528" s="237"/>
      <c r="M528" s="238"/>
      <c r="N528" s="239"/>
      <c r="O528" s="239"/>
      <c r="P528" s="239"/>
      <c r="Q528" s="239"/>
      <c r="R528" s="239"/>
      <c r="S528" s="239"/>
      <c r="T528" s="240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41" t="s">
        <v>147</v>
      </c>
      <c r="AU528" s="241" t="s">
        <v>91</v>
      </c>
      <c r="AV528" s="14" t="s">
        <v>91</v>
      </c>
      <c r="AW528" s="14" t="s">
        <v>43</v>
      </c>
      <c r="AX528" s="14" t="s">
        <v>23</v>
      </c>
      <c r="AY528" s="241" t="s">
        <v>137</v>
      </c>
    </row>
    <row r="529" s="2" customFormat="1" ht="44.25" customHeight="1">
      <c r="A529" s="41"/>
      <c r="B529" s="42"/>
      <c r="C529" s="261" t="s">
        <v>979</v>
      </c>
      <c r="D529" s="261" t="s">
        <v>285</v>
      </c>
      <c r="E529" s="262" t="s">
        <v>980</v>
      </c>
      <c r="F529" s="263" t="s">
        <v>981</v>
      </c>
      <c r="G529" s="264" t="s">
        <v>225</v>
      </c>
      <c r="H529" s="265">
        <v>248.86000000000001</v>
      </c>
      <c r="I529" s="266"/>
      <c r="J529" s="267">
        <f>ROUND(I529*H529,2)</f>
        <v>0</v>
      </c>
      <c r="K529" s="263" t="s">
        <v>226</v>
      </c>
      <c r="L529" s="268"/>
      <c r="M529" s="269" t="s">
        <v>36</v>
      </c>
      <c r="N529" s="270" t="s">
        <v>53</v>
      </c>
      <c r="O529" s="87"/>
      <c r="P529" s="216">
        <f>O529*H529</f>
        <v>0</v>
      </c>
      <c r="Q529" s="216">
        <v>0.0054000000000000003</v>
      </c>
      <c r="R529" s="216">
        <f>Q529*H529</f>
        <v>1.343844</v>
      </c>
      <c r="S529" s="216">
        <v>0</v>
      </c>
      <c r="T529" s="217">
        <f>S529*H529</f>
        <v>0</v>
      </c>
      <c r="U529" s="41"/>
      <c r="V529" s="41"/>
      <c r="W529" s="41"/>
      <c r="X529" s="41"/>
      <c r="Y529" s="41"/>
      <c r="Z529" s="41"/>
      <c r="AA529" s="41"/>
      <c r="AB529" s="41"/>
      <c r="AC529" s="41"/>
      <c r="AD529" s="41"/>
      <c r="AE529" s="41"/>
      <c r="AR529" s="218" t="s">
        <v>418</v>
      </c>
      <c r="AT529" s="218" t="s">
        <v>285</v>
      </c>
      <c r="AU529" s="218" t="s">
        <v>91</v>
      </c>
      <c r="AY529" s="19" t="s">
        <v>137</v>
      </c>
      <c r="BE529" s="219">
        <f>IF(N529="základní",J529,0)</f>
        <v>0</v>
      </c>
      <c r="BF529" s="219">
        <f>IF(N529="snížená",J529,0)</f>
        <v>0</v>
      </c>
      <c r="BG529" s="219">
        <f>IF(N529="zákl. přenesená",J529,0)</f>
        <v>0</v>
      </c>
      <c r="BH529" s="219">
        <f>IF(N529="sníž. přenesená",J529,0)</f>
        <v>0</v>
      </c>
      <c r="BI529" s="219">
        <f>IF(N529="nulová",J529,0)</f>
        <v>0</v>
      </c>
      <c r="BJ529" s="19" t="s">
        <v>23</v>
      </c>
      <c r="BK529" s="219">
        <f>ROUND(I529*H529,2)</f>
        <v>0</v>
      </c>
      <c r="BL529" s="19" t="s">
        <v>322</v>
      </c>
      <c r="BM529" s="218" t="s">
        <v>982</v>
      </c>
    </row>
    <row r="530" s="14" customFormat="1">
      <c r="A530" s="14"/>
      <c r="B530" s="231"/>
      <c r="C530" s="232"/>
      <c r="D530" s="222" t="s">
        <v>147</v>
      </c>
      <c r="E530" s="233" t="s">
        <v>36</v>
      </c>
      <c r="F530" s="234" t="s">
        <v>983</v>
      </c>
      <c r="G530" s="232"/>
      <c r="H530" s="235">
        <v>248.86000000000001</v>
      </c>
      <c r="I530" s="236"/>
      <c r="J530" s="232"/>
      <c r="K530" s="232"/>
      <c r="L530" s="237"/>
      <c r="M530" s="238"/>
      <c r="N530" s="239"/>
      <c r="O530" s="239"/>
      <c r="P530" s="239"/>
      <c r="Q530" s="239"/>
      <c r="R530" s="239"/>
      <c r="S530" s="239"/>
      <c r="T530" s="240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41" t="s">
        <v>147</v>
      </c>
      <c r="AU530" s="241" t="s">
        <v>91</v>
      </c>
      <c r="AV530" s="14" t="s">
        <v>91</v>
      </c>
      <c r="AW530" s="14" t="s">
        <v>43</v>
      </c>
      <c r="AX530" s="14" t="s">
        <v>23</v>
      </c>
      <c r="AY530" s="241" t="s">
        <v>137</v>
      </c>
    </row>
    <row r="531" s="2" customFormat="1" ht="24.15" customHeight="1">
      <c r="A531" s="41"/>
      <c r="B531" s="42"/>
      <c r="C531" s="207" t="s">
        <v>984</v>
      </c>
      <c r="D531" s="207" t="s">
        <v>140</v>
      </c>
      <c r="E531" s="208" t="s">
        <v>985</v>
      </c>
      <c r="F531" s="209" t="s">
        <v>986</v>
      </c>
      <c r="G531" s="210" t="s">
        <v>225</v>
      </c>
      <c r="H531" s="211">
        <v>38.5</v>
      </c>
      <c r="I531" s="212"/>
      <c r="J531" s="213">
        <f>ROUND(I531*H531,2)</f>
        <v>0</v>
      </c>
      <c r="K531" s="209" t="s">
        <v>226</v>
      </c>
      <c r="L531" s="47"/>
      <c r="M531" s="214" t="s">
        <v>36</v>
      </c>
      <c r="N531" s="215" t="s">
        <v>53</v>
      </c>
      <c r="O531" s="87"/>
      <c r="P531" s="216">
        <f>O531*H531</f>
        <v>0</v>
      </c>
      <c r="Q531" s="216">
        <v>0.00040000000000000002</v>
      </c>
      <c r="R531" s="216">
        <f>Q531*H531</f>
        <v>0.015400000000000001</v>
      </c>
      <c r="S531" s="216">
        <v>0</v>
      </c>
      <c r="T531" s="217">
        <f>S531*H531</f>
        <v>0</v>
      </c>
      <c r="U531" s="41"/>
      <c r="V531" s="41"/>
      <c r="W531" s="41"/>
      <c r="X531" s="41"/>
      <c r="Y531" s="41"/>
      <c r="Z531" s="41"/>
      <c r="AA531" s="41"/>
      <c r="AB531" s="41"/>
      <c r="AC531" s="41"/>
      <c r="AD531" s="41"/>
      <c r="AE531" s="41"/>
      <c r="AR531" s="218" t="s">
        <v>322</v>
      </c>
      <c r="AT531" s="218" t="s">
        <v>140</v>
      </c>
      <c r="AU531" s="218" t="s">
        <v>91</v>
      </c>
      <c r="AY531" s="19" t="s">
        <v>137</v>
      </c>
      <c r="BE531" s="219">
        <f>IF(N531="základní",J531,0)</f>
        <v>0</v>
      </c>
      <c r="BF531" s="219">
        <f>IF(N531="snížená",J531,0)</f>
        <v>0</v>
      </c>
      <c r="BG531" s="219">
        <f>IF(N531="zákl. přenesená",J531,0)</f>
        <v>0</v>
      </c>
      <c r="BH531" s="219">
        <f>IF(N531="sníž. přenesená",J531,0)</f>
        <v>0</v>
      </c>
      <c r="BI531" s="219">
        <f>IF(N531="nulová",J531,0)</f>
        <v>0</v>
      </c>
      <c r="BJ531" s="19" t="s">
        <v>23</v>
      </c>
      <c r="BK531" s="219">
        <f>ROUND(I531*H531,2)</f>
        <v>0</v>
      </c>
      <c r="BL531" s="19" t="s">
        <v>322</v>
      </c>
      <c r="BM531" s="218" t="s">
        <v>987</v>
      </c>
    </row>
    <row r="532" s="2" customFormat="1">
      <c r="A532" s="41"/>
      <c r="B532" s="42"/>
      <c r="C532" s="43"/>
      <c r="D532" s="256" t="s">
        <v>228</v>
      </c>
      <c r="E532" s="43"/>
      <c r="F532" s="257" t="s">
        <v>988</v>
      </c>
      <c r="G532" s="43"/>
      <c r="H532" s="43"/>
      <c r="I532" s="258"/>
      <c r="J532" s="43"/>
      <c r="K532" s="43"/>
      <c r="L532" s="47"/>
      <c r="M532" s="259"/>
      <c r="N532" s="260"/>
      <c r="O532" s="87"/>
      <c r="P532" s="87"/>
      <c r="Q532" s="87"/>
      <c r="R532" s="87"/>
      <c r="S532" s="87"/>
      <c r="T532" s="88"/>
      <c r="U532" s="41"/>
      <c r="V532" s="41"/>
      <c r="W532" s="41"/>
      <c r="X532" s="41"/>
      <c r="Y532" s="41"/>
      <c r="Z532" s="41"/>
      <c r="AA532" s="41"/>
      <c r="AB532" s="41"/>
      <c r="AC532" s="41"/>
      <c r="AD532" s="41"/>
      <c r="AE532" s="41"/>
      <c r="AT532" s="19" t="s">
        <v>228</v>
      </c>
      <c r="AU532" s="19" t="s">
        <v>91</v>
      </c>
    </row>
    <row r="533" s="14" customFormat="1">
      <c r="A533" s="14"/>
      <c r="B533" s="231"/>
      <c r="C533" s="232"/>
      <c r="D533" s="222" t="s">
        <v>147</v>
      </c>
      <c r="E533" s="233" t="s">
        <v>36</v>
      </c>
      <c r="F533" s="234" t="s">
        <v>989</v>
      </c>
      <c r="G533" s="232"/>
      <c r="H533" s="235">
        <v>38.5</v>
      </c>
      <c r="I533" s="236"/>
      <c r="J533" s="232"/>
      <c r="K533" s="232"/>
      <c r="L533" s="237"/>
      <c r="M533" s="238"/>
      <c r="N533" s="239"/>
      <c r="O533" s="239"/>
      <c r="P533" s="239"/>
      <c r="Q533" s="239"/>
      <c r="R533" s="239"/>
      <c r="S533" s="239"/>
      <c r="T533" s="240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41" t="s">
        <v>147</v>
      </c>
      <c r="AU533" s="241" t="s">
        <v>91</v>
      </c>
      <c r="AV533" s="14" t="s">
        <v>91</v>
      </c>
      <c r="AW533" s="14" t="s">
        <v>43</v>
      </c>
      <c r="AX533" s="14" t="s">
        <v>23</v>
      </c>
      <c r="AY533" s="241" t="s">
        <v>137</v>
      </c>
    </row>
    <row r="534" s="2" customFormat="1" ht="44.25" customHeight="1">
      <c r="A534" s="41"/>
      <c r="B534" s="42"/>
      <c r="C534" s="261" t="s">
        <v>990</v>
      </c>
      <c r="D534" s="261" t="s">
        <v>285</v>
      </c>
      <c r="E534" s="262" t="s">
        <v>980</v>
      </c>
      <c r="F534" s="263" t="s">
        <v>981</v>
      </c>
      <c r="G534" s="264" t="s">
        <v>225</v>
      </c>
      <c r="H534" s="265">
        <v>46.200000000000003</v>
      </c>
      <c r="I534" s="266"/>
      <c r="J534" s="267">
        <f>ROUND(I534*H534,2)</f>
        <v>0</v>
      </c>
      <c r="K534" s="263" t="s">
        <v>226</v>
      </c>
      <c r="L534" s="268"/>
      <c r="M534" s="269" t="s">
        <v>36</v>
      </c>
      <c r="N534" s="270" t="s">
        <v>53</v>
      </c>
      <c r="O534" s="87"/>
      <c r="P534" s="216">
        <f>O534*H534</f>
        <v>0</v>
      </c>
      <c r="Q534" s="216">
        <v>0.0054000000000000003</v>
      </c>
      <c r="R534" s="216">
        <f>Q534*H534</f>
        <v>0.24948000000000004</v>
      </c>
      <c r="S534" s="216">
        <v>0</v>
      </c>
      <c r="T534" s="217">
        <f>S534*H534</f>
        <v>0</v>
      </c>
      <c r="U534" s="41"/>
      <c r="V534" s="41"/>
      <c r="W534" s="41"/>
      <c r="X534" s="41"/>
      <c r="Y534" s="41"/>
      <c r="Z534" s="41"/>
      <c r="AA534" s="41"/>
      <c r="AB534" s="41"/>
      <c r="AC534" s="41"/>
      <c r="AD534" s="41"/>
      <c r="AE534" s="41"/>
      <c r="AR534" s="218" t="s">
        <v>418</v>
      </c>
      <c r="AT534" s="218" t="s">
        <v>285</v>
      </c>
      <c r="AU534" s="218" t="s">
        <v>91</v>
      </c>
      <c r="AY534" s="19" t="s">
        <v>137</v>
      </c>
      <c r="BE534" s="219">
        <f>IF(N534="základní",J534,0)</f>
        <v>0</v>
      </c>
      <c r="BF534" s="219">
        <f>IF(N534="snížená",J534,0)</f>
        <v>0</v>
      </c>
      <c r="BG534" s="219">
        <f>IF(N534="zákl. přenesená",J534,0)</f>
        <v>0</v>
      </c>
      <c r="BH534" s="219">
        <f>IF(N534="sníž. přenesená",J534,0)</f>
        <v>0</v>
      </c>
      <c r="BI534" s="219">
        <f>IF(N534="nulová",J534,0)</f>
        <v>0</v>
      </c>
      <c r="BJ534" s="19" t="s">
        <v>23</v>
      </c>
      <c r="BK534" s="219">
        <f>ROUND(I534*H534,2)</f>
        <v>0</v>
      </c>
      <c r="BL534" s="19" t="s">
        <v>322</v>
      </c>
      <c r="BM534" s="218" t="s">
        <v>991</v>
      </c>
    </row>
    <row r="535" s="14" customFormat="1">
      <c r="A535" s="14"/>
      <c r="B535" s="231"/>
      <c r="C535" s="232"/>
      <c r="D535" s="222" t="s">
        <v>147</v>
      </c>
      <c r="E535" s="233" t="s">
        <v>36</v>
      </c>
      <c r="F535" s="234" t="s">
        <v>992</v>
      </c>
      <c r="G535" s="232"/>
      <c r="H535" s="235">
        <v>46.200000000000003</v>
      </c>
      <c r="I535" s="236"/>
      <c r="J535" s="232"/>
      <c r="K535" s="232"/>
      <c r="L535" s="237"/>
      <c r="M535" s="238"/>
      <c r="N535" s="239"/>
      <c r="O535" s="239"/>
      <c r="P535" s="239"/>
      <c r="Q535" s="239"/>
      <c r="R535" s="239"/>
      <c r="S535" s="239"/>
      <c r="T535" s="240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41" t="s">
        <v>147</v>
      </c>
      <c r="AU535" s="241" t="s">
        <v>91</v>
      </c>
      <c r="AV535" s="14" t="s">
        <v>91</v>
      </c>
      <c r="AW535" s="14" t="s">
        <v>43</v>
      </c>
      <c r="AX535" s="14" t="s">
        <v>23</v>
      </c>
      <c r="AY535" s="241" t="s">
        <v>137</v>
      </c>
    </row>
    <row r="536" s="2" customFormat="1" ht="44.25" customHeight="1">
      <c r="A536" s="41"/>
      <c r="B536" s="42"/>
      <c r="C536" s="207" t="s">
        <v>993</v>
      </c>
      <c r="D536" s="207" t="s">
        <v>140</v>
      </c>
      <c r="E536" s="208" t="s">
        <v>994</v>
      </c>
      <c r="F536" s="209" t="s">
        <v>995</v>
      </c>
      <c r="G536" s="210" t="s">
        <v>225</v>
      </c>
      <c r="H536" s="211">
        <v>77</v>
      </c>
      <c r="I536" s="212"/>
      <c r="J536" s="213">
        <f>ROUND(I536*H536,2)</f>
        <v>0</v>
      </c>
      <c r="K536" s="209" t="s">
        <v>226</v>
      </c>
      <c r="L536" s="47"/>
      <c r="M536" s="214" t="s">
        <v>36</v>
      </c>
      <c r="N536" s="215" t="s">
        <v>53</v>
      </c>
      <c r="O536" s="87"/>
      <c r="P536" s="216">
        <f>O536*H536</f>
        <v>0</v>
      </c>
      <c r="Q536" s="216">
        <v>0.00040000000000000002</v>
      </c>
      <c r="R536" s="216">
        <f>Q536*H536</f>
        <v>0.030800000000000001</v>
      </c>
      <c r="S536" s="216">
        <v>0</v>
      </c>
      <c r="T536" s="217">
        <f>S536*H536</f>
        <v>0</v>
      </c>
      <c r="U536" s="41"/>
      <c r="V536" s="41"/>
      <c r="W536" s="41"/>
      <c r="X536" s="41"/>
      <c r="Y536" s="41"/>
      <c r="Z536" s="41"/>
      <c r="AA536" s="41"/>
      <c r="AB536" s="41"/>
      <c r="AC536" s="41"/>
      <c r="AD536" s="41"/>
      <c r="AE536" s="41"/>
      <c r="AR536" s="218" t="s">
        <v>322</v>
      </c>
      <c r="AT536" s="218" t="s">
        <v>140</v>
      </c>
      <c r="AU536" s="218" t="s">
        <v>91</v>
      </c>
      <c r="AY536" s="19" t="s">
        <v>137</v>
      </c>
      <c r="BE536" s="219">
        <f>IF(N536="základní",J536,0)</f>
        <v>0</v>
      </c>
      <c r="BF536" s="219">
        <f>IF(N536="snížená",J536,0)</f>
        <v>0</v>
      </c>
      <c r="BG536" s="219">
        <f>IF(N536="zákl. přenesená",J536,0)</f>
        <v>0</v>
      </c>
      <c r="BH536" s="219">
        <f>IF(N536="sníž. přenesená",J536,0)</f>
        <v>0</v>
      </c>
      <c r="BI536" s="219">
        <f>IF(N536="nulová",J536,0)</f>
        <v>0</v>
      </c>
      <c r="BJ536" s="19" t="s">
        <v>23</v>
      </c>
      <c r="BK536" s="219">
        <f>ROUND(I536*H536,2)</f>
        <v>0</v>
      </c>
      <c r="BL536" s="19" t="s">
        <v>322</v>
      </c>
      <c r="BM536" s="218" t="s">
        <v>996</v>
      </c>
    </row>
    <row r="537" s="2" customFormat="1">
      <c r="A537" s="41"/>
      <c r="B537" s="42"/>
      <c r="C537" s="43"/>
      <c r="D537" s="256" t="s">
        <v>228</v>
      </c>
      <c r="E537" s="43"/>
      <c r="F537" s="257" t="s">
        <v>997</v>
      </c>
      <c r="G537" s="43"/>
      <c r="H537" s="43"/>
      <c r="I537" s="258"/>
      <c r="J537" s="43"/>
      <c r="K537" s="43"/>
      <c r="L537" s="47"/>
      <c r="M537" s="259"/>
      <c r="N537" s="260"/>
      <c r="O537" s="87"/>
      <c r="P537" s="87"/>
      <c r="Q537" s="87"/>
      <c r="R537" s="87"/>
      <c r="S537" s="87"/>
      <c r="T537" s="88"/>
      <c r="U537" s="41"/>
      <c r="V537" s="41"/>
      <c r="W537" s="41"/>
      <c r="X537" s="41"/>
      <c r="Y537" s="41"/>
      <c r="Z537" s="41"/>
      <c r="AA537" s="41"/>
      <c r="AB537" s="41"/>
      <c r="AC537" s="41"/>
      <c r="AD537" s="41"/>
      <c r="AE537" s="41"/>
      <c r="AT537" s="19" t="s">
        <v>228</v>
      </c>
      <c r="AU537" s="19" t="s">
        <v>91</v>
      </c>
    </row>
    <row r="538" s="14" customFormat="1">
      <c r="A538" s="14"/>
      <c r="B538" s="231"/>
      <c r="C538" s="232"/>
      <c r="D538" s="222" t="s">
        <v>147</v>
      </c>
      <c r="E538" s="233" t="s">
        <v>36</v>
      </c>
      <c r="F538" s="234" t="s">
        <v>998</v>
      </c>
      <c r="G538" s="232"/>
      <c r="H538" s="235">
        <v>77</v>
      </c>
      <c r="I538" s="236"/>
      <c r="J538" s="232"/>
      <c r="K538" s="232"/>
      <c r="L538" s="237"/>
      <c r="M538" s="238"/>
      <c r="N538" s="239"/>
      <c r="O538" s="239"/>
      <c r="P538" s="239"/>
      <c r="Q538" s="239"/>
      <c r="R538" s="239"/>
      <c r="S538" s="239"/>
      <c r="T538" s="240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41" t="s">
        <v>147</v>
      </c>
      <c r="AU538" s="241" t="s">
        <v>91</v>
      </c>
      <c r="AV538" s="14" t="s">
        <v>91</v>
      </c>
      <c r="AW538" s="14" t="s">
        <v>43</v>
      </c>
      <c r="AX538" s="14" t="s">
        <v>23</v>
      </c>
      <c r="AY538" s="241" t="s">
        <v>137</v>
      </c>
    </row>
    <row r="539" s="2" customFormat="1" ht="33" customHeight="1">
      <c r="A539" s="41"/>
      <c r="B539" s="42"/>
      <c r="C539" s="207" t="s">
        <v>296</v>
      </c>
      <c r="D539" s="207" t="s">
        <v>140</v>
      </c>
      <c r="E539" s="208" t="s">
        <v>999</v>
      </c>
      <c r="F539" s="209" t="s">
        <v>1000</v>
      </c>
      <c r="G539" s="210" t="s">
        <v>280</v>
      </c>
      <c r="H539" s="211">
        <v>62</v>
      </c>
      <c r="I539" s="212"/>
      <c r="J539" s="213">
        <f>ROUND(I539*H539,2)</f>
        <v>0</v>
      </c>
      <c r="K539" s="209" t="s">
        <v>226</v>
      </c>
      <c r="L539" s="47"/>
      <c r="M539" s="214" t="s">
        <v>36</v>
      </c>
      <c r="N539" s="215" t="s">
        <v>53</v>
      </c>
      <c r="O539" s="87"/>
      <c r="P539" s="216">
        <f>O539*H539</f>
        <v>0</v>
      </c>
      <c r="Q539" s="216">
        <v>0.00016000000000000001</v>
      </c>
      <c r="R539" s="216">
        <f>Q539*H539</f>
        <v>0.00992</v>
      </c>
      <c r="S539" s="216">
        <v>0</v>
      </c>
      <c r="T539" s="217">
        <f>S539*H539</f>
        <v>0</v>
      </c>
      <c r="U539" s="41"/>
      <c r="V539" s="41"/>
      <c r="W539" s="41"/>
      <c r="X539" s="41"/>
      <c r="Y539" s="41"/>
      <c r="Z539" s="41"/>
      <c r="AA539" s="41"/>
      <c r="AB539" s="41"/>
      <c r="AC539" s="41"/>
      <c r="AD539" s="41"/>
      <c r="AE539" s="41"/>
      <c r="AR539" s="218" t="s">
        <v>322</v>
      </c>
      <c r="AT539" s="218" t="s">
        <v>140</v>
      </c>
      <c r="AU539" s="218" t="s">
        <v>91</v>
      </c>
      <c r="AY539" s="19" t="s">
        <v>137</v>
      </c>
      <c r="BE539" s="219">
        <f>IF(N539="základní",J539,0)</f>
        <v>0</v>
      </c>
      <c r="BF539" s="219">
        <f>IF(N539="snížená",J539,0)</f>
        <v>0</v>
      </c>
      <c r="BG539" s="219">
        <f>IF(N539="zákl. přenesená",J539,0)</f>
        <v>0</v>
      </c>
      <c r="BH539" s="219">
        <f>IF(N539="sníž. přenesená",J539,0)</f>
        <v>0</v>
      </c>
      <c r="BI539" s="219">
        <f>IF(N539="nulová",J539,0)</f>
        <v>0</v>
      </c>
      <c r="BJ539" s="19" t="s">
        <v>23</v>
      </c>
      <c r="BK539" s="219">
        <f>ROUND(I539*H539,2)</f>
        <v>0</v>
      </c>
      <c r="BL539" s="19" t="s">
        <v>322</v>
      </c>
      <c r="BM539" s="218" t="s">
        <v>1001</v>
      </c>
    </row>
    <row r="540" s="2" customFormat="1">
      <c r="A540" s="41"/>
      <c r="B540" s="42"/>
      <c r="C540" s="43"/>
      <c r="D540" s="256" t="s">
        <v>228</v>
      </c>
      <c r="E540" s="43"/>
      <c r="F540" s="257" t="s">
        <v>1002</v>
      </c>
      <c r="G540" s="43"/>
      <c r="H540" s="43"/>
      <c r="I540" s="258"/>
      <c r="J540" s="43"/>
      <c r="K540" s="43"/>
      <c r="L540" s="47"/>
      <c r="M540" s="259"/>
      <c r="N540" s="260"/>
      <c r="O540" s="87"/>
      <c r="P540" s="87"/>
      <c r="Q540" s="87"/>
      <c r="R540" s="87"/>
      <c r="S540" s="87"/>
      <c r="T540" s="88"/>
      <c r="U540" s="41"/>
      <c r="V540" s="41"/>
      <c r="W540" s="41"/>
      <c r="X540" s="41"/>
      <c r="Y540" s="41"/>
      <c r="Z540" s="41"/>
      <c r="AA540" s="41"/>
      <c r="AB540" s="41"/>
      <c r="AC540" s="41"/>
      <c r="AD540" s="41"/>
      <c r="AE540" s="41"/>
      <c r="AT540" s="19" t="s">
        <v>228</v>
      </c>
      <c r="AU540" s="19" t="s">
        <v>91</v>
      </c>
    </row>
    <row r="541" s="14" customFormat="1">
      <c r="A541" s="14"/>
      <c r="B541" s="231"/>
      <c r="C541" s="232"/>
      <c r="D541" s="222" t="s">
        <v>147</v>
      </c>
      <c r="E541" s="233" t="s">
        <v>36</v>
      </c>
      <c r="F541" s="234" t="s">
        <v>591</v>
      </c>
      <c r="G541" s="232"/>
      <c r="H541" s="235">
        <v>62</v>
      </c>
      <c r="I541" s="236"/>
      <c r="J541" s="232"/>
      <c r="K541" s="232"/>
      <c r="L541" s="237"/>
      <c r="M541" s="238"/>
      <c r="N541" s="239"/>
      <c r="O541" s="239"/>
      <c r="P541" s="239"/>
      <c r="Q541" s="239"/>
      <c r="R541" s="239"/>
      <c r="S541" s="239"/>
      <c r="T541" s="240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41" t="s">
        <v>147</v>
      </c>
      <c r="AU541" s="241" t="s">
        <v>91</v>
      </c>
      <c r="AV541" s="14" t="s">
        <v>91</v>
      </c>
      <c r="AW541" s="14" t="s">
        <v>43</v>
      </c>
      <c r="AX541" s="14" t="s">
        <v>23</v>
      </c>
      <c r="AY541" s="241" t="s">
        <v>137</v>
      </c>
    </row>
    <row r="542" s="2" customFormat="1" ht="33" customHeight="1">
      <c r="A542" s="41"/>
      <c r="B542" s="42"/>
      <c r="C542" s="207" t="s">
        <v>1003</v>
      </c>
      <c r="D542" s="207" t="s">
        <v>140</v>
      </c>
      <c r="E542" s="208" t="s">
        <v>1004</v>
      </c>
      <c r="F542" s="209" t="s">
        <v>1005</v>
      </c>
      <c r="G542" s="210" t="s">
        <v>225</v>
      </c>
      <c r="H542" s="211">
        <v>39.109999999999999</v>
      </c>
      <c r="I542" s="212"/>
      <c r="J542" s="213">
        <f>ROUND(I542*H542,2)</f>
        <v>0</v>
      </c>
      <c r="K542" s="209" t="s">
        <v>226</v>
      </c>
      <c r="L542" s="47"/>
      <c r="M542" s="214" t="s">
        <v>36</v>
      </c>
      <c r="N542" s="215" t="s">
        <v>53</v>
      </c>
      <c r="O542" s="87"/>
      <c r="P542" s="216">
        <f>O542*H542</f>
        <v>0</v>
      </c>
      <c r="Q542" s="216">
        <v>0.0035000000000000001</v>
      </c>
      <c r="R542" s="216">
        <f>Q542*H542</f>
        <v>0.13688500000000001</v>
      </c>
      <c r="S542" s="216">
        <v>0</v>
      </c>
      <c r="T542" s="217">
        <f>S542*H542</f>
        <v>0</v>
      </c>
      <c r="U542" s="41"/>
      <c r="V542" s="41"/>
      <c r="W542" s="41"/>
      <c r="X542" s="41"/>
      <c r="Y542" s="41"/>
      <c r="Z542" s="41"/>
      <c r="AA542" s="41"/>
      <c r="AB542" s="41"/>
      <c r="AC542" s="41"/>
      <c r="AD542" s="41"/>
      <c r="AE542" s="41"/>
      <c r="AR542" s="218" t="s">
        <v>322</v>
      </c>
      <c r="AT542" s="218" t="s">
        <v>140</v>
      </c>
      <c r="AU542" s="218" t="s">
        <v>91</v>
      </c>
      <c r="AY542" s="19" t="s">
        <v>137</v>
      </c>
      <c r="BE542" s="219">
        <f>IF(N542="základní",J542,0)</f>
        <v>0</v>
      </c>
      <c r="BF542" s="219">
        <f>IF(N542="snížená",J542,0)</f>
        <v>0</v>
      </c>
      <c r="BG542" s="219">
        <f>IF(N542="zákl. přenesená",J542,0)</f>
        <v>0</v>
      </c>
      <c r="BH542" s="219">
        <f>IF(N542="sníž. přenesená",J542,0)</f>
        <v>0</v>
      </c>
      <c r="BI542" s="219">
        <f>IF(N542="nulová",J542,0)</f>
        <v>0</v>
      </c>
      <c r="BJ542" s="19" t="s">
        <v>23</v>
      </c>
      <c r="BK542" s="219">
        <f>ROUND(I542*H542,2)</f>
        <v>0</v>
      </c>
      <c r="BL542" s="19" t="s">
        <v>322</v>
      </c>
      <c r="BM542" s="218" t="s">
        <v>1006</v>
      </c>
    </row>
    <row r="543" s="2" customFormat="1">
      <c r="A543" s="41"/>
      <c r="B543" s="42"/>
      <c r="C543" s="43"/>
      <c r="D543" s="256" t="s">
        <v>228</v>
      </c>
      <c r="E543" s="43"/>
      <c r="F543" s="257" t="s">
        <v>1007</v>
      </c>
      <c r="G543" s="43"/>
      <c r="H543" s="43"/>
      <c r="I543" s="258"/>
      <c r="J543" s="43"/>
      <c r="K543" s="43"/>
      <c r="L543" s="47"/>
      <c r="M543" s="259"/>
      <c r="N543" s="260"/>
      <c r="O543" s="87"/>
      <c r="P543" s="87"/>
      <c r="Q543" s="87"/>
      <c r="R543" s="87"/>
      <c r="S543" s="87"/>
      <c r="T543" s="88"/>
      <c r="U543" s="41"/>
      <c r="V543" s="41"/>
      <c r="W543" s="41"/>
      <c r="X543" s="41"/>
      <c r="Y543" s="41"/>
      <c r="Z543" s="41"/>
      <c r="AA543" s="41"/>
      <c r="AB543" s="41"/>
      <c r="AC543" s="41"/>
      <c r="AD543" s="41"/>
      <c r="AE543" s="41"/>
      <c r="AT543" s="19" t="s">
        <v>228</v>
      </c>
      <c r="AU543" s="19" t="s">
        <v>91</v>
      </c>
    </row>
    <row r="544" s="13" customFormat="1">
      <c r="A544" s="13"/>
      <c r="B544" s="220"/>
      <c r="C544" s="221"/>
      <c r="D544" s="222" t="s">
        <v>147</v>
      </c>
      <c r="E544" s="223" t="s">
        <v>36</v>
      </c>
      <c r="F544" s="224" t="s">
        <v>1008</v>
      </c>
      <c r="G544" s="221"/>
      <c r="H544" s="223" t="s">
        <v>36</v>
      </c>
      <c r="I544" s="225"/>
      <c r="J544" s="221"/>
      <c r="K544" s="221"/>
      <c r="L544" s="226"/>
      <c r="M544" s="227"/>
      <c r="N544" s="228"/>
      <c r="O544" s="228"/>
      <c r="P544" s="228"/>
      <c r="Q544" s="228"/>
      <c r="R544" s="228"/>
      <c r="S544" s="228"/>
      <c r="T544" s="229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30" t="s">
        <v>147</v>
      </c>
      <c r="AU544" s="230" t="s">
        <v>91</v>
      </c>
      <c r="AV544" s="13" t="s">
        <v>23</v>
      </c>
      <c r="AW544" s="13" t="s">
        <v>43</v>
      </c>
      <c r="AX544" s="13" t="s">
        <v>82</v>
      </c>
      <c r="AY544" s="230" t="s">
        <v>137</v>
      </c>
    </row>
    <row r="545" s="14" customFormat="1">
      <c r="A545" s="14"/>
      <c r="B545" s="231"/>
      <c r="C545" s="232"/>
      <c r="D545" s="222" t="s">
        <v>147</v>
      </c>
      <c r="E545" s="233" t="s">
        <v>36</v>
      </c>
      <c r="F545" s="234" t="s">
        <v>1009</v>
      </c>
      <c r="G545" s="232"/>
      <c r="H545" s="235">
        <v>16.960000000000001</v>
      </c>
      <c r="I545" s="236"/>
      <c r="J545" s="232"/>
      <c r="K545" s="232"/>
      <c r="L545" s="237"/>
      <c r="M545" s="238"/>
      <c r="N545" s="239"/>
      <c r="O545" s="239"/>
      <c r="P545" s="239"/>
      <c r="Q545" s="239"/>
      <c r="R545" s="239"/>
      <c r="S545" s="239"/>
      <c r="T545" s="240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41" t="s">
        <v>147</v>
      </c>
      <c r="AU545" s="241" t="s">
        <v>91</v>
      </c>
      <c r="AV545" s="14" t="s">
        <v>91</v>
      </c>
      <c r="AW545" s="14" t="s">
        <v>43</v>
      </c>
      <c r="AX545" s="14" t="s">
        <v>82</v>
      </c>
      <c r="AY545" s="241" t="s">
        <v>137</v>
      </c>
    </row>
    <row r="546" s="13" customFormat="1">
      <c r="A546" s="13"/>
      <c r="B546" s="220"/>
      <c r="C546" s="221"/>
      <c r="D546" s="222" t="s">
        <v>147</v>
      </c>
      <c r="E546" s="223" t="s">
        <v>36</v>
      </c>
      <c r="F546" s="224" t="s">
        <v>1010</v>
      </c>
      <c r="G546" s="221"/>
      <c r="H546" s="223" t="s">
        <v>36</v>
      </c>
      <c r="I546" s="225"/>
      <c r="J546" s="221"/>
      <c r="K546" s="221"/>
      <c r="L546" s="226"/>
      <c r="M546" s="227"/>
      <c r="N546" s="228"/>
      <c r="O546" s="228"/>
      <c r="P546" s="228"/>
      <c r="Q546" s="228"/>
      <c r="R546" s="228"/>
      <c r="S546" s="228"/>
      <c r="T546" s="229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30" t="s">
        <v>147</v>
      </c>
      <c r="AU546" s="230" t="s">
        <v>91</v>
      </c>
      <c r="AV546" s="13" t="s">
        <v>23</v>
      </c>
      <c r="AW546" s="13" t="s">
        <v>43</v>
      </c>
      <c r="AX546" s="13" t="s">
        <v>82</v>
      </c>
      <c r="AY546" s="230" t="s">
        <v>137</v>
      </c>
    </row>
    <row r="547" s="14" customFormat="1">
      <c r="A547" s="14"/>
      <c r="B547" s="231"/>
      <c r="C547" s="232"/>
      <c r="D547" s="222" t="s">
        <v>147</v>
      </c>
      <c r="E547" s="233" t="s">
        <v>36</v>
      </c>
      <c r="F547" s="234" t="s">
        <v>1011</v>
      </c>
      <c r="G547" s="232"/>
      <c r="H547" s="235">
        <v>22.149999999999999</v>
      </c>
      <c r="I547" s="236"/>
      <c r="J547" s="232"/>
      <c r="K547" s="232"/>
      <c r="L547" s="237"/>
      <c r="M547" s="238"/>
      <c r="N547" s="239"/>
      <c r="O547" s="239"/>
      <c r="P547" s="239"/>
      <c r="Q547" s="239"/>
      <c r="R547" s="239"/>
      <c r="S547" s="239"/>
      <c r="T547" s="240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41" t="s">
        <v>147</v>
      </c>
      <c r="AU547" s="241" t="s">
        <v>91</v>
      </c>
      <c r="AV547" s="14" t="s">
        <v>91</v>
      </c>
      <c r="AW547" s="14" t="s">
        <v>43</v>
      </c>
      <c r="AX547" s="14" t="s">
        <v>82</v>
      </c>
      <c r="AY547" s="241" t="s">
        <v>137</v>
      </c>
    </row>
    <row r="548" s="2" customFormat="1" ht="33" customHeight="1">
      <c r="A548" s="41"/>
      <c r="B548" s="42"/>
      <c r="C548" s="207" t="s">
        <v>1012</v>
      </c>
      <c r="D548" s="207" t="s">
        <v>140</v>
      </c>
      <c r="E548" s="208" t="s">
        <v>1013</v>
      </c>
      <c r="F548" s="209" t="s">
        <v>1014</v>
      </c>
      <c r="G548" s="210" t="s">
        <v>225</v>
      </c>
      <c r="H548" s="211">
        <v>34.814999999999998</v>
      </c>
      <c r="I548" s="212"/>
      <c r="J548" s="213">
        <f>ROUND(I548*H548,2)</f>
        <v>0</v>
      </c>
      <c r="K548" s="209" t="s">
        <v>226</v>
      </c>
      <c r="L548" s="47"/>
      <c r="M548" s="214" t="s">
        <v>36</v>
      </c>
      <c r="N548" s="215" t="s">
        <v>53</v>
      </c>
      <c r="O548" s="87"/>
      <c r="P548" s="216">
        <f>O548*H548</f>
        <v>0</v>
      </c>
      <c r="Q548" s="216">
        <v>0.0035000000000000001</v>
      </c>
      <c r="R548" s="216">
        <f>Q548*H548</f>
        <v>0.12185249999999999</v>
      </c>
      <c r="S548" s="216">
        <v>0</v>
      </c>
      <c r="T548" s="217">
        <f>S548*H548</f>
        <v>0</v>
      </c>
      <c r="U548" s="41"/>
      <c r="V548" s="41"/>
      <c r="W548" s="41"/>
      <c r="X548" s="41"/>
      <c r="Y548" s="41"/>
      <c r="Z548" s="41"/>
      <c r="AA548" s="41"/>
      <c r="AB548" s="41"/>
      <c r="AC548" s="41"/>
      <c r="AD548" s="41"/>
      <c r="AE548" s="41"/>
      <c r="AR548" s="218" t="s">
        <v>322</v>
      </c>
      <c r="AT548" s="218" t="s">
        <v>140</v>
      </c>
      <c r="AU548" s="218" t="s">
        <v>91</v>
      </c>
      <c r="AY548" s="19" t="s">
        <v>137</v>
      </c>
      <c r="BE548" s="219">
        <f>IF(N548="základní",J548,0)</f>
        <v>0</v>
      </c>
      <c r="BF548" s="219">
        <f>IF(N548="snížená",J548,0)</f>
        <v>0</v>
      </c>
      <c r="BG548" s="219">
        <f>IF(N548="zákl. přenesená",J548,0)</f>
        <v>0</v>
      </c>
      <c r="BH548" s="219">
        <f>IF(N548="sníž. přenesená",J548,0)</f>
        <v>0</v>
      </c>
      <c r="BI548" s="219">
        <f>IF(N548="nulová",J548,0)</f>
        <v>0</v>
      </c>
      <c r="BJ548" s="19" t="s">
        <v>23</v>
      </c>
      <c r="BK548" s="219">
        <f>ROUND(I548*H548,2)</f>
        <v>0</v>
      </c>
      <c r="BL548" s="19" t="s">
        <v>322</v>
      </c>
      <c r="BM548" s="218" t="s">
        <v>1015</v>
      </c>
    </row>
    <row r="549" s="2" customFormat="1">
      <c r="A549" s="41"/>
      <c r="B549" s="42"/>
      <c r="C549" s="43"/>
      <c r="D549" s="256" t="s">
        <v>228</v>
      </c>
      <c r="E549" s="43"/>
      <c r="F549" s="257" t="s">
        <v>1016</v>
      </c>
      <c r="G549" s="43"/>
      <c r="H549" s="43"/>
      <c r="I549" s="258"/>
      <c r="J549" s="43"/>
      <c r="K549" s="43"/>
      <c r="L549" s="47"/>
      <c r="M549" s="259"/>
      <c r="N549" s="260"/>
      <c r="O549" s="87"/>
      <c r="P549" s="87"/>
      <c r="Q549" s="87"/>
      <c r="R549" s="87"/>
      <c r="S549" s="87"/>
      <c r="T549" s="88"/>
      <c r="U549" s="41"/>
      <c r="V549" s="41"/>
      <c r="W549" s="41"/>
      <c r="X549" s="41"/>
      <c r="Y549" s="41"/>
      <c r="Z549" s="41"/>
      <c r="AA549" s="41"/>
      <c r="AB549" s="41"/>
      <c r="AC549" s="41"/>
      <c r="AD549" s="41"/>
      <c r="AE549" s="41"/>
      <c r="AT549" s="19" t="s">
        <v>228</v>
      </c>
      <c r="AU549" s="19" t="s">
        <v>91</v>
      </c>
    </row>
    <row r="550" s="13" customFormat="1">
      <c r="A550" s="13"/>
      <c r="B550" s="220"/>
      <c r="C550" s="221"/>
      <c r="D550" s="222" t="s">
        <v>147</v>
      </c>
      <c r="E550" s="223" t="s">
        <v>36</v>
      </c>
      <c r="F550" s="224" t="s">
        <v>1017</v>
      </c>
      <c r="G550" s="221"/>
      <c r="H550" s="223" t="s">
        <v>36</v>
      </c>
      <c r="I550" s="225"/>
      <c r="J550" s="221"/>
      <c r="K550" s="221"/>
      <c r="L550" s="226"/>
      <c r="M550" s="227"/>
      <c r="N550" s="228"/>
      <c r="O550" s="228"/>
      <c r="P550" s="228"/>
      <c r="Q550" s="228"/>
      <c r="R550" s="228"/>
      <c r="S550" s="228"/>
      <c r="T550" s="229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30" t="s">
        <v>147</v>
      </c>
      <c r="AU550" s="230" t="s">
        <v>91</v>
      </c>
      <c r="AV550" s="13" t="s">
        <v>23</v>
      </c>
      <c r="AW550" s="13" t="s">
        <v>43</v>
      </c>
      <c r="AX550" s="13" t="s">
        <v>82</v>
      </c>
      <c r="AY550" s="230" t="s">
        <v>137</v>
      </c>
    </row>
    <row r="551" s="14" customFormat="1">
      <c r="A551" s="14"/>
      <c r="B551" s="231"/>
      <c r="C551" s="232"/>
      <c r="D551" s="222" t="s">
        <v>147</v>
      </c>
      <c r="E551" s="233" t="s">
        <v>36</v>
      </c>
      <c r="F551" s="234" t="s">
        <v>1018</v>
      </c>
      <c r="G551" s="232"/>
      <c r="H551" s="235">
        <v>4.2149999999999999</v>
      </c>
      <c r="I551" s="236"/>
      <c r="J551" s="232"/>
      <c r="K551" s="232"/>
      <c r="L551" s="237"/>
      <c r="M551" s="238"/>
      <c r="N551" s="239"/>
      <c r="O551" s="239"/>
      <c r="P551" s="239"/>
      <c r="Q551" s="239"/>
      <c r="R551" s="239"/>
      <c r="S551" s="239"/>
      <c r="T551" s="240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41" t="s">
        <v>147</v>
      </c>
      <c r="AU551" s="241" t="s">
        <v>91</v>
      </c>
      <c r="AV551" s="14" t="s">
        <v>91</v>
      </c>
      <c r="AW551" s="14" t="s">
        <v>43</v>
      </c>
      <c r="AX551" s="14" t="s">
        <v>82</v>
      </c>
      <c r="AY551" s="241" t="s">
        <v>137</v>
      </c>
    </row>
    <row r="552" s="13" customFormat="1">
      <c r="A552" s="13"/>
      <c r="B552" s="220"/>
      <c r="C552" s="221"/>
      <c r="D552" s="222" t="s">
        <v>147</v>
      </c>
      <c r="E552" s="223" t="s">
        <v>36</v>
      </c>
      <c r="F552" s="224" t="s">
        <v>1019</v>
      </c>
      <c r="G552" s="221"/>
      <c r="H552" s="223" t="s">
        <v>36</v>
      </c>
      <c r="I552" s="225"/>
      <c r="J552" s="221"/>
      <c r="K552" s="221"/>
      <c r="L552" s="226"/>
      <c r="M552" s="227"/>
      <c r="N552" s="228"/>
      <c r="O552" s="228"/>
      <c r="P552" s="228"/>
      <c r="Q552" s="228"/>
      <c r="R552" s="228"/>
      <c r="S552" s="228"/>
      <c r="T552" s="229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30" t="s">
        <v>147</v>
      </c>
      <c r="AU552" s="230" t="s">
        <v>91</v>
      </c>
      <c r="AV552" s="13" t="s">
        <v>23</v>
      </c>
      <c r="AW552" s="13" t="s">
        <v>43</v>
      </c>
      <c r="AX552" s="13" t="s">
        <v>82</v>
      </c>
      <c r="AY552" s="230" t="s">
        <v>137</v>
      </c>
    </row>
    <row r="553" s="14" customFormat="1">
      <c r="A553" s="14"/>
      <c r="B553" s="231"/>
      <c r="C553" s="232"/>
      <c r="D553" s="222" t="s">
        <v>147</v>
      </c>
      <c r="E553" s="233" t="s">
        <v>36</v>
      </c>
      <c r="F553" s="234" t="s">
        <v>1020</v>
      </c>
      <c r="G553" s="232"/>
      <c r="H553" s="235">
        <v>30.600000000000001</v>
      </c>
      <c r="I553" s="236"/>
      <c r="J553" s="232"/>
      <c r="K553" s="232"/>
      <c r="L553" s="237"/>
      <c r="M553" s="238"/>
      <c r="N553" s="239"/>
      <c r="O553" s="239"/>
      <c r="P553" s="239"/>
      <c r="Q553" s="239"/>
      <c r="R553" s="239"/>
      <c r="S553" s="239"/>
      <c r="T553" s="240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41" t="s">
        <v>147</v>
      </c>
      <c r="AU553" s="241" t="s">
        <v>91</v>
      </c>
      <c r="AV553" s="14" t="s">
        <v>91</v>
      </c>
      <c r="AW553" s="14" t="s">
        <v>43</v>
      </c>
      <c r="AX553" s="14" t="s">
        <v>82</v>
      </c>
      <c r="AY553" s="241" t="s">
        <v>137</v>
      </c>
    </row>
    <row r="554" s="2" customFormat="1" ht="37.8" customHeight="1">
      <c r="A554" s="41"/>
      <c r="B554" s="42"/>
      <c r="C554" s="207" t="s">
        <v>1021</v>
      </c>
      <c r="D554" s="207" t="s">
        <v>140</v>
      </c>
      <c r="E554" s="208" t="s">
        <v>1022</v>
      </c>
      <c r="F554" s="209" t="s">
        <v>1023</v>
      </c>
      <c r="G554" s="210" t="s">
        <v>280</v>
      </c>
      <c r="H554" s="211">
        <v>43.399999999999999</v>
      </c>
      <c r="I554" s="212"/>
      <c r="J554" s="213">
        <f>ROUND(I554*H554,2)</f>
        <v>0</v>
      </c>
      <c r="K554" s="209" t="s">
        <v>281</v>
      </c>
      <c r="L554" s="47"/>
      <c r="M554" s="214" t="s">
        <v>36</v>
      </c>
      <c r="N554" s="215" t="s">
        <v>53</v>
      </c>
      <c r="O554" s="87"/>
      <c r="P554" s="216">
        <f>O554*H554</f>
        <v>0</v>
      </c>
      <c r="Q554" s="216">
        <v>0</v>
      </c>
      <c r="R554" s="216">
        <f>Q554*H554</f>
        <v>0</v>
      </c>
      <c r="S554" s="216">
        <v>0</v>
      </c>
      <c r="T554" s="217">
        <f>S554*H554</f>
        <v>0</v>
      </c>
      <c r="U554" s="41"/>
      <c r="V554" s="41"/>
      <c r="W554" s="41"/>
      <c r="X554" s="41"/>
      <c r="Y554" s="41"/>
      <c r="Z554" s="41"/>
      <c r="AA554" s="41"/>
      <c r="AB554" s="41"/>
      <c r="AC554" s="41"/>
      <c r="AD554" s="41"/>
      <c r="AE554" s="41"/>
      <c r="AR554" s="218" t="s">
        <v>322</v>
      </c>
      <c r="AT554" s="218" t="s">
        <v>140</v>
      </c>
      <c r="AU554" s="218" t="s">
        <v>91</v>
      </c>
      <c r="AY554" s="19" t="s">
        <v>137</v>
      </c>
      <c r="BE554" s="219">
        <f>IF(N554="základní",J554,0)</f>
        <v>0</v>
      </c>
      <c r="BF554" s="219">
        <f>IF(N554="snížená",J554,0)</f>
        <v>0</v>
      </c>
      <c r="BG554" s="219">
        <f>IF(N554="zákl. přenesená",J554,0)</f>
        <v>0</v>
      </c>
      <c r="BH554" s="219">
        <f>IF(N554="sníž. přenesená",J554,0)</f>
        <v>0</v>
      </c>
      <c r="BI554" s="219">
        <f>IF(N554="nulová",J554,0)</f>
        <v>0</v>
      </c>
      <c r="BJ554" s="19" t="s">
        <v>23</v>
      </c>
      <c r="BK554" s="219">
        <f>ROUND(I554*H554,2)</f>
        <v>0</v>
      </c>
      <c r="BL554" s="19" t="s">
        <v>322</v>
      </c>
      <c r="BM554" s="218" t="s">
        <v>1024</v>
      </c>
    </row>
    <row r="555" s="13" customFormat="1">
      <c r="A555" s="13"/>
      <c r="B555" s="220"/>
      <c r="C555" s="221"/>
      <c r="D555" s="222" t="s">
        <v>147</v>
      </c>
      <c r="E555" s="223" t="s">
        <v>36</v>
      </c>
      <c r="F555" s="224" t="s">
        <v>1017</v>
      </c>
      <c r="G555" s="221"/>
      <c r="H555" s="223" t="s">
        <v>36</v>
      </c>
      <c r="I555" s="225"/>
      <c r="J555" s="221"/>
      <c r="K555" s="221"/>
      <c r="L555" s="226"/>
      <c r="M555" s="227"/>
      <c r="N555" s="228"/>
      <c r="O555" s="228"/>
      <c r="P555" s="228"/>
      <c r="Q555" s="228"/>
      <c r="R555" s="228"/>
      <c r="S555" s="228"/>
      <c r="T555" s="229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30" t="s">
        <v>147</v>
      </c>
      <c r="AU555" s="230" t="s">
        <v>91</v>
      </c>
      <c r="AV555" s="13" t="s">
        <v>23</v>
      </c>
      <c r="AW555" s="13" t="s">
        <v>43</v>
      </c>
      <c r="AX555" s="13" t="s">
        <v>82</v>
      </c>
      <c r="AY555" s="230" t="s">
        <v>137</v>
      </c>
    </row>
    <row r="556" s="14" customFormat="1">
      <c r="A556" s="14"/>
      <c r="B556" s="231"/>
      <c r="C556" s="232"/>
      <c r="D556" s="222" t="s">
        <v>147</v>
      </c>
      <c r="E556" s="233" t="s">
        <v>36</v>
      </c>
      <c r="F556" s="234" t="s">
        <v>1025</v>
      </c>
      <c r="G556" s="232"/>
      <c r="H556" s="235">
        <v>28.100000000000001</v>
      </c>
      <c r="I556" s="236"/>
      <c r="J556" s="232"/>
      <c r="K556" s="232"/>
      <c r="L556" s="237"/>
      <c r="M556" s="238"/>
      <c r="N556" s="239"/>
      <c r="O556" s="239"/>
      <c r="P556" s="239"/>
      <c r="Q556" s="239"/>
      <c r="R556" s="239"/>
      <c r="S556" s="239"/>
      <c r="T556" s="240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41" t="s">
        <v>147</v>
      </c>
      <c r="AU556" s="241" t="s">
        <v>91</v>
      </c>
      <c r="AV556" s="14" t="s">
        <v>91</v>
      </c>
      <c r="AW556" s="14" t="s">
        <v>43</v>
      </c>
      <c r="AX556" s="14" t="s">
        <v>82</v>
      </c>
      <c r="AY556" s="241" t="s">
        <v>137</v>
      </c>
    </row>
    <row r="557" s="13" customFormat="1">
      <c r="A557" s="13"/>
      <c r="B557" s="220"/>
      <c r="C557" s="221"/>
      <c r="D557" s="222" t="s">
        <v>147</v>
      </c>
      <c r="E557" s="223" t="s">
        <v>36</v>
      </c>
      <c r="F557" s="224" t="s">
        <v>1019</v>
      </c>
      <c r="G557" s="221"/>
      <c r="H557" s="223" t="s">
        <v>36</v>
      </c>
      <c r="I557" s="225"/>
      <c r="J557" s="221"/>
      <c r="K557" s="221"/>
      <c r="L557" s="226"/>
      <c r="M557" s="227"/>
      <c r="N557" s="228"/>
      <c r="O557" s="228"/>
      <c r="P557" s="228"/>
      <c r="Q557" s="228"/>
      <c r="R557" s="228"/>
      <c r="S557" s="228"/>
      <c r="T557" s="229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30" t="s">
        <v>147</v>
      </c>
      <c r="AU557" s="230" t="s">
        <v>91</v>
      </c>
      <c r="AV557" s="13" t="s">
        <v>23</v>
      </c>
      <c r="AW557" s="13" t="s">
        <v>43</v>
      </c>
      <c r="AX557" s="13" t="s">
        <v>82</v>
      </c>
      <c r="AY557" s="230" t="s">
        <v>137</v>
      </c>
    </row>
    <row r="558" s="14" customFormat="1">
      <c r="A558" s="14"/>
      <c r="B558" s="231"/>
      <c r="C558" s="232"/>
      <c r="D558" s="222" t="s">
        <v>147</v>
      </c>
      <c r="E558" s="233" t="s">
        <v>36</v>
      </c>
      <c r="F558" s="234" t="s">
        <v>1026</v>
      </c>
      <c r="G558" s="232"/>
      <c r="H558" s="235">
        <v>15.300000000000001</v>
      </c>
      <c r="I558" s="236"/>
      <c r="J558" s="232"/>
      <c r="K558" s="232"/>
      <c r="L558" s="237"/>
      <c r="M558" s="238"/>
      <c r="N558" s="239"/>
      <c r="O558" s="239"/>
      <c r="P558" s="239"/>
      <c r="Q558" s="239"/>
      <c r="R558" s="239"/>
      <c r="S558" s="239"/>
      <c r="T558" s="240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41" t="s">
        <v>147</v>
      </c>
      <c r="AU558" s="241" t="s">
        <v>91</v>
      </c>
      <c r="AV558" s="14" t="s">
        <v>91</v>
      </c>
      <c r="AW558" s="14" t="s">
        <v>43</v>
      </c>
      <c r="AX558" s="14" t="s">
        <v>82</v>
      </c>
      <c r="AY558" s="241" t="s">
        <v>137</v>
      </c>
    </row>
    <row r="559" s="2" customFormat="1" ht="16.5" customHeight="1">
      <c r="A559" s="41"/>
      <c r="B559" s="42"/>
      <c r="C559" s="261" t="s">
        <v>1027</v>
      </c>
      <c r="D559" s="261" t="s">
        <v>285</v>
      </c>
      <c r="E559" s="262" t="s">
        <v>1028</v>
      </c>
      <c r="F559" s="263" t="s">
        <v>1029</v>
      </c>
      <c r="G559" s="264" t="s">
        <v>280</v>
      </c>
      <c r="H559" s="265">
        <v>43.399999999999999</v>
      </c>
      <c r="I559" s="266"/>
      <c r="J559" s="267">
        <f>ROUND(I559*H559,2)</f>
        <v>0</v>
      </c>
      <c r="K559" s="263" t="s">
        <v>281</v>
      </c>
      <c r="L559" s="268"/>
      <c r="M559" s="269" t="s">
        <v>36</v>
      </c>
      <c r="N559" s="270" t="s">
        <v>53</v>
      </c>
      <c r="O559" s="87"/>
      <c r="P559" s="216">
        <f>O559*H559</f>
        <v>0</v>
      </c>
      <c r="Q559" s="216">
        <v>8.0000000000000007E-05</v>
      </c>
      <c r="R559" s="216">
        <f>Q559*H559</f>
        <v>0.0034720000000000003</v>
      </c>
      <c r="S559" s="216">
        <v>0</v>
      </c>
      <c r="T559" s="217">
        <f>S559*H559</f>
        <v>0</v>
      </c>
      <c r="U559" s="41"/>
      <c r="V559" s="41"/>
      <c r="W559" s="41"/>
      <c r="X559" s="41"/>
      <c r="Y559" s="41"/>
      <c r="Z559" s="41"/>
      <c r="AA559" s="41"/>
      <c r="AB559" s="41"/>
      <c r="AC559" s="41"/>
      <c r="AD559" s="41"/>
      <c r="AE559" s="41"/>
      <c r="AR559" s="218" t="s">
        <v>418</v>
      </c>
      <c r="AT559" s="218" t="s">
        <v>285</v>
      </c>
      <c r="AU559" s="218" t="s">
        <v>91</v>
      </c>
      <c r="AY559" s="19" t="s">
        <v>137</v>
      </c>
      <c r="BE559" s="219">
        <f>IF(N559="základní",J559,0)</f>
        <v>0</v>
      </c>
      <c r="BF559" s="219">
        <f>IF(N559="snížená",J559,0)</f>
        <v>0</v>
      </c>
      <c r="BG559" s="219">
        <f>IF(N559="zákl. přenesená",J559,0)</f>
        <v>0</v>
      </c>
      <c r="BH559" s="219">
        <f>IF(N559="sníž. přenesená",J559,0)</f>
        <v>0</v>
      </c>
      <c r="BI559" s="219">
        <f>IF(N559="nulová",J559,0)</f>
        <v>0</v>
      </c>
      <c r="BJ559" s="19" t="s">
        <v>23</v>
      </c>
      <c r="BK559" s="219">
        <f>ROUND(I559*H559,2)</f>
        <v>0</v>
      </c>
      <c r="BL559" s="19" t="s">
        <v>322</v>
      </c>
      <c r="BM559" s="218" t="s">
        <v>1030</v>
      </c>
    </row>
    <row r="560" s="2" customFormat="1" ht="37.8" customHeight="1">
      <c r="A560" s="41"/>
      <c r="B560" s="42"/>
      <c r="C560" s="207" t="s">
        <v>1031</v>
      </c>
      <c r="D560" s="207" t="s">
        <v>140</v>
      </c>
      <c r="E560" s="208" t="s">
        <v>1032</v>
      </c>
      <c r="F560" s="209" t="s">
        <v>1033</v>
      </c>
      <c r="G560" s="210" t="s">
        <v>394</v>
      </c>
      <c r="H560" s="211">
        <v>20</v>
      </c>
      <c r="I560" s="212"/>
      <c r="J560" s="213">
        <f>ROUND(I560*H560,2)</f>
        <v>0</v>
      </c>
      <c r="K560" s="209" t="s">
        <v>281</v>
      </c>
      <c r="L560" s="47"/>
      <c r="M560" s="214" t="s">
        <v>36</v>
      </c>
      <c r="N560" s="215" t="s">
        <v>53</v>
      </c>
      <c r="O560" s="87"/>
      <c r="P560" s="216">
        <f>O560*H560</f>
        <v>0</v>
      </c>
      <c r="Q560" s="216">
        <v>0</v>
      </c>
      <c r="R560" s="216">
        <f>Q560*H560</f>
        <v>0</v>
      </c>
      <c r="S560" s="216">
        <v>0</v>
      </c>
      <c r="T560" s="217">
        <f>S560*H560</f>
        <v>0</v>
      </c>
      <c r="U560" s="41"/>
      <c r="V560" s="41"/>
      <c r="W560" s="41"/>
      <c r="X560" s="41"/>
      <c r="Y560" s="41"/>
      <c r="Z560" s="41"/>
      <c r="AA560" s="41"/>
      <c r="AB560" s="41"/>
      <c r="AC560" s="41"/>
      <c r="AD560" s="41"/>
      <c r="AE560" s="41"/>
      <c r="AR560" s="218" t="s">
        <v>322</v>
      </c>
      <c r="AT560" s="218" t="s">
        <v>140</v>
      </c>
      <c r="AU560" s="218" t="s">
        <v>91</v>
      </c>
      <c r="AY560" s="19" t="s">
        <v>137</v>
      </c>
      <c r="BE560" s="219">
        <f>IF(N560="základní",J560,0)</f>
        <v>0</v>
      </c>
      <c r="BF560" s="219">
        <f>IF(N560="snížená",J560,0)</f>
        <v>0</v>
      </c>
      <c r="BG560" s="219">
        <f>IF(N560="zákl. přenesená",J560,0)</f>
        <v>0</v>
      </c>
      <c r="BH560" s="219">
        <f>IF(N560="sníž. přenesená",J560,0)</f>
        <v>0</v>
      </c>
      <c r="BI560" s="219">
        <f>IF(N560="nulová",J560,0)</f>
        <v>0</v>
      </c>
      <c r="BJ560" s="19" t="s">
        <v>23</v>
      </c>
      <c r="BK560" s="219">
        <f>ROUND(I560*H560,2)</f>
        <v>0</v>
      </c>
      <c r="BL560" s="19" t="s">
        <v>322</v>
      </c>
      <c r="BM560" s="218" t="s">
        <v>1034</v>
      </c>
    </row>
    <row r="561" s="13" customFormat="1">
      <c r="A561" s="13"/>
      <c r="B561" s="220"/>
      <c r="C561" s="221"/>
      <c r="D561" s="222" t="s">
        <v>147</v>
      </c>
      <c r="E561" s="223" t="s">
        <v>36</v>
      </c>
      <c r="F561" s="224" t="s">
        <v>1017</v>
      </c>
      <c r="G561" s="221"/>
      <c r="H561" s="223" t="s">
        <v>36</v>
      </c>
      <c r="I561" s="225"/>
      <c r="J561" s="221"/>
      <c r="K561" s="221"/>
      <c r="L561" s="226"/>
      <c r="M561" s="227"/>
      <c r="N561" s="228"/>
      <c r="O561" s="228"/>
      <c r="P561" s="228"/>
      <c r="Q561" s="228"/>
      <c r="R561" s="228"/>
      <c r="S561" s="228"/>
      <c r="T561" s="229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30" t="s">
        <v>147</v>
      </c>
      <c r="AU561" s="230" t="s">
        <v>91</v>
      </c>
      <c r="AV561" s="13" t="s">
        <v>23</v>
      </c>
      <c r="AW561" s="13" t="s">
        <v>43</v>
      </c>
      <c r="AX561" s="13" t="s">
        <v>82</v>
      </c>
      <c r="AY561" s="230" t="s">
        <v>137</v>
      </c>
    </row>
    <row r="562" s="14" customFormat="1">
      <c r="A562" s="14"/>
      <c r="B562" s="231"/>
      <c r="C562" s="232"/>
      <c r="D562" s="222" t="s">
        <v>147</v>
      </c>
      <c r="E562" s="233" t="s">
        <v>36</v>
      </c>
      <c r="F562" s="234" t="s">
        <v>1035</v>
      </c>
      <c r="G562" s="232"/>
      <c r="H562" s="235">
        <v>16</v>
      </c>
      <c r="I562" s="236"/>
      <c r="J562" s="232"/>
      <c r="K562" s="232"/>
      <c r="L562" s="237"/>
      <c r="M562" s="238"/>
      <c r="N562" s="239"/>
      <c r="O562" s="239"/>
      <c r="P562" s="239"/>
      <c r="Q562" s="239"/>
      <c r="R562" s="239"/>
      <c r="S562" s="239"/>
      <c r="T562" s="240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41" t="s">
        <v>147</v>
      </c>
      <c r="AU562" s="241" t="s">
        <v>91</v>
      </c>
      <c r="AV562" s="14" t="s">
        <v>91</v>
      </c>
      <c r="AW562" s="14" t="s">
        <v>43</v>
      </c>
      <c r="AX562" s="14" t="s">
        <v>82</v>
      </c>
      <c r="AY562" s="241" t="s">
        <v>137</v>
      </c>
    </row>
    <row r="563" s="13" customFormat="1">
      <c r="A563" s="13"/>
      <c r="B563" s="220"/>
      <c r="C563" s="221"/>
      <c r="D563" s="222" t="s">
        <v>147</v>
      </c>
      <c r="E563" s="223" t="s">
        <v>36</v>
      </c>
      <c r="F563" s="224" t="s">
        <v>1019</v>
      </c>
      <c r="G563" s="221"/>
      <c r="H563" s="223" t="s">
        <v>36</v>
      </c>
      <c r="I563" s="225"/>
      <c r="J563" s="221"/>
      <c r="K563" s="221"/>
      <c r="L563" s="226"/>
      <c r="M563" s="227"/>
      <c r="N563" s="228"/>
      <c r="O563" s="228"/>
      <c r="P563" s="228"/>
      <c r="Q563" s="228"/>
      <c r="R563" s="228"/>
      <c r="S563" s="228"/>
      <c r="T563" s="229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30" t="s">
        <v>147</v>
      </c>
      <c r="AU563" s="230" t="s">
        <v>91</v>
      </c>
      <c r="AV563" s="13" t="s">
        <v>23</v>
      </c>
      <c r="AW563" s="13" t="s">
        <v>43</v>
      </c>
      <c r="AX563" s="13" t="s">
        <v>82</v>
      </c>
      <c r="AY563" s="230" t="s">
        <v>137</v>
      </c>
    </row>
    <row r="564" s="14" customFormat="1">
      <c r="A564" s="14"/>
      <c r="B564" s="231"/>
      <c r="C564" s="232"/>
      <c r="D564" s="222" t="s">
        <v>147</v>
      </c>
      <c r="E564" s="233" t="s">
        <v>36</v>
      </c>
      <c r="F564" s="234" t="s">
        <v>1036</v>
      </c>
      <c r="G564" s="232"/>
      <c r="H564" s="235">
        <v>4</v>
      </c>
      <c r="I564" s="236"/>
      <c r="J564" s="232"/>
      <c r="K564" s="232"/>
      <c r="L564" s="237"/>
      <c r="M564" s="238"/>
      <c r="N564" s="239"/>
      <c r="O564" s="239"/>
      <c r="P564" s="239"/>
      <c r="Q564" s="239"/>
      <c r="R564" s="239"/>
      <c r="S564" s="239"/>
      <c r="T564" s="240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41" t="s">
        <v>147</v>
      </c>
      <c r="AU564" s="241" t="s">
        <v>91</v>
      </c>
      <c r="AV564" s="14" t="s">
        <v>91</v>
      </c>
      <c r="AW564" s="14" t="s">
        <v>43</v>
      </c>
      <c r="AX564" s="14" t="s">
        <v>82</v>
      </c>
      <c r="AY564" s="241" t="s">
        <v>137</v>
      </c>
    </row>
    <row r="565" s="2" customFormat="1" ht="16.5" customHeight="1">
      <c r="A565" s="41"/>
      <c r="B565" s="42"/>
      <c r="C565" s="261" t="s">
        <v>1037</v>
      </c>
      <c r="D565" s="261" t="s">
        <v>285</v>
      </c>
      <c r="E565" s="262" t="s">
        <v>1038</v>
      </c>
      <c r="F565" s="263" t="s">
        <v>1039</v>
      </c>
      <c r="G565" s="264" t="s">
        <v>394</v>
      </c>
      <c r="H565" s="265">
        <v>20</v>
      </c>
      <c r="I565" s="266"/>
      <c r="J565" s="267">
        <f>ROUND(I565*H565,2)</f>
        <v>0</v>
      </c>
      <c r="K565" s="263" t="s">
        <v>281</v>
      </c>
      <c r="L565" s="268"/>
      <c r="M565" s="269" t="s">
        <v>36</v>
      </c>
      <c r="N565" s="270" t="s">
        <v>53</v>
      </c>
      <c r="O565" s="87"/>
      <c r="P565" s="216">
        <f>O565*H565</f>
        <v>0</v>
      </c>
      <c r="Q565" s="216">
        <v>3.0000000000000001E-05</v>
      </c>
      <c r="R565" s="216">
        <f>Q565*H565</f>
        <v>0.00060000000000000006</v>
      </c>
      <c r="S565" s="216">
        <v>0</v>
      </c>
      <c r="T565" s="217">
        <f>S565*H565</f>
        <v>0</v>
      </c>
      <c r="U565" s="41"/>
      <c r="V565" s="41"/>
      <c r="W565" s="41"/>
      <c r="X565" s="41"/>
      <c r="Y565" s="41"/>
      <c r="Z565" s="41"/>
      <c r="AA565" s="41"/>
      <c r="AB565" s="41"/>
      <c r="AC565" s="41"/>
      <c r="AD565" s="41"/>
      <c r="AE565" s="41"/>
      <c r="AR565" s="218" t="s">
        <v>418</v>
      </c>
      <c r="AT565" s="218" t="s">
        <v>285</v>
      </c>
      <c r="AU565" s="218" t="s">
        <v>91</v>
      </c>
      <c r="AY565" s="19" t="s">
        <v>137</v>
      </c>
      <c r="BE565" s="219">
        <f>IF(N565="základní",J565,0)</f>
        <v>0</v>
      </c>
      <c r="BF565" s="219">
        <f>IF(N565="snížená",J565,0)</f>
        <v>0</v>
      </c>
      <c r="BG565" s="219">
        <f>IF(N565="zákl. přenesená",J565,0)</f>
        <v>0</v>
      </c>
      <c r="BH565" s="219">
        <f>IF(N565="sníž. přenesená",J565,0)</f>
        <v>0</v>
      </c>
      <c r="BI565" s="219">
        <f>IF(N565="nulová",J565,0)</f>
        <v>0</v>
      </c>
      <c r="BJ565" s="19" t="s">
        <v>23</v>
      </c>
      <c r="BK565" s="219">
        <f>ROUND(I565*H565,2)</f>
        <v>0</v>
      </c>
      <c r="BL565" s="19" t="s">
        <v>322</v>
      </c>
      <c r="BM565" s="218" t="s">
        <v>1040</v>
      </c>
    </row>
    <row r="566" s="2" customFormat="1" ht="37.8" customHeight="1">
      <c r="A566" s="41"/>
      <c r="B566" s="42"/>
      <c r="C566" s="207" t="s">
        <v>1041</v>
      </c>
      <c r="D566" s="207" t="s">
        <v>140</v>
      </c>
      <c r="E566" s="208" t="s">
        <v>1042</v>
      </c>
      <c r="F566" s="209" t="s">
        <v>1043</v>
      </c>
      <c r="G566" s="210" t="s">
        <v>394</v>
      </c>
      <c r="H566" s="211">
        <v>12</v>
      </c>
      <c r="I566" s="212"/>
      <c r="J566" s="213">
        <f>ROUND(I566*H566,2)</f>
        <v>0</v>
      </c>
      <c r="K566" s="209" t="s">
        <v>226</v>
      </c>
      <c r="L566" s="47"/>
      <c r="M566" s="214" t="s">
        <v>36</v>
      </c>
      <c r="N566" s="215" t="s">
        <v>53</v>
      </c>
      <c r="O566" s="87"/>
      <c r="P566" s="216">
        <f>O566*H566</f>
        <v>0</v>
      </c>
      <c r="Q566" s="216">
        <v>0.00029999999999999997</v>
      </c>
      <c r="R566" s="216">
        <f>Q566*H566</f>
        <v>0.0035999999999999999</v>
      </c>
      <c r="S566" s="216">
        <v>0</v>
      </c>
      <c r="T566" s="217">
        <f>S566*H566</f>
        <v>0</v>
      </c>
      <c r="U566" s="41"/>
      <c r="V566" s="41"/>
      <c r="W566" s="41"/>
      <c r="X566" s="41"/>
      <c r="Y566" s="41"/>
      <c r="Z566" s="41"/>
      <c r="AA566" s="41"/>
      <c r="AB566" s="41"/>
      <c r="AC566" s="41"/>
      <c r="AD566" s="41"/>
      <c r="AE566" s="41"/>
      <c r="AR566" s="218" t="s">
        <v>322</v>
      </c>
      <c r="AT566" s="218" t="s">
        <v>140</v>
      </c>
      <c r="AU566" s="218" t="s">
        <v>91</v>
      </c>
      <c r="AY566" s="19" t="s">
        <v>137</v>
      </c>
      <c r="BE566" s="219">
        <f>IF(N566="základní",J566,0)</f>
        <v>0</v>
      </c>
      <c r="BF566" s="219">
        <f>IF(N566="snížená",J566,0)</f>
        <v>0</v>
      </c>
      <c r="BG566" s="219">
        <f>IF(N566="zákl. přenesená",J566,0)</f>
        <v>0</v>
      </c>
      <c r="BH566" s="219">
        <f>IF(N566="sníž. přenesená",J566,0)</f>
        <v>0</v>
      </c>
      <c r="BI566" s="219">
        <f>IF(N566="nulová",J566,0)</f>
        <v>0</v>
      </c>
      <c r="BJ566" s="19" t="s">
        <v>23</v>
      </c>
      <c r="BK566" s="219">
        <f>ROUND(I566*H566,2)</f>
        <v>0</v>
      </c>
      <c r="BL566" s="19" t="s">
        <v>322</v>
      </c>
      <c r="BM566" s="218" t="s">
        <v>1044</v>
      </c>
    </row>
    <row r="567" s="2" customFormat="1">
      <c r="A567" s="41"/>
      <c r="B567" s="42"/>
      <c r="C567" s="43"/>
      <c r="D567" s="256" t="s">
        <v>228</v>
      </c>
      <c r="E567" s="43"/>
      <c r="F567" s="257" t="s">
        <v>1045</v>
      </c>
      <c r="G567" s="43"/>
      <c r="H567" s="43"/>
      <c r="I567" s="258"/>
      <c r="J567" s="43"/>
      <c r="K567" s="43"/>
      <c r="L567" s="47"/>
      <c r="M567" s="259"/>
      <c r="N567" s="260"/>
      <c r="O567" s="87"/>
      <c r="P567" s="87"/>
      <c r="Q567" s="87"/>
      <c r="R567" s="87"/>
      <c r="S567" s="87"/>
      <c r="T567" s="88"/>
      <c r="U567" s="41"/>
      <c r="V567" s="41"/>
      <c r="W567" s="41"/>
      <c r="X567" s="41"/>
      <c r="Y567" s="41"/>
      <c r="Z567" s="41"/>
      <c r="AA567" s="41"/>
      <c r="AB567" s="41"/>
      <c r="AC567" s="41"/>
      <c r="AD567" s="41"/>
      <c r="AE567" s="41"/>
      <c r="AT567" s="19" t="s">
        <v>228</v>
      </c>
      <c r="AU567" s="19" t="s">
        <v>91</v>
      </c>
    </row>
    <row r="568" s="14" customFormat="1">
      <c r="A568" s="14"/>
      <c r="B568" s="231"/>
      <c r="C568" s="232"/>
      <c r="D568" s="222" t="s">
        <v>147</v>
      </c>
      <c r="E568" s="233" t="s">
        <v>36</v>
      </c>
      <c r="F568" s="234" t="s">
        <v>8</v>
      </c>
      <c r="G568" s="232"/>
      <c r="H568" s="235">
        <v>12</v>
      </c>
      <c r="I568" s="236"/>
      <c r="J568" s="232"/>
      <c r="K568" s="232"/>
      <c r="L568" s="237"/>
      <c r="M568" s="238"/>
      <c r="N568" s="239"/>
      <c r="O568" s="239"/>
      <c r="P568" s="239"/>
      <c r="Q568" s="239"/>
      <c r="R568" s="239"/>
      <c r="S568" s="239"/>
      <c r="T568" s="240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241" t="s">
        <v>147</v>
      </c>
      <c r="AU568" s="241" t="s">
        <v>91</v>
      </c>
      <c r="AV568" s="14" t="s">
        <v>91</v>
      </c>
      <c r="AW568" s="14" t="s">
        <v>43</v>
      </c>
      <c r="AX568" s="14" t="s">
        <v>23</v>
      </c>
      <c r="AY568" s="241" t="s">
        <v>137</v>
      </c>
    </row>
    <row r="569" s="2" customFormat="1" ht="44.25" customHeight="1">
      <c r="A569" s="41"/>
      <c r="B569" s="42"/>
      <c r="C569" s="261" t="s">
        <v>1046</v>
      </c>
      <c r="D569" s="261" t="s">
        <v>285</v>
      </c>
      <c r="E569" s="262" t="s">
        <v>980</v>
      </c>
      <c r="F569" s="263" t="s">
        <v>981</v>
      </c>
      <c r="G569" s="264" t="s">
        <v>225</v>
      </c>
      <c r="H569" s="265">
        <v>8.4000000000000004</v>
      </c>
      <c r="I569" s="266"/>
      <c r="J569" s="267">
        <f>ROUND(I569*H569,2)</f>
        <v>0</v>
      </c>
      <c r="K569" s="263" t="s">
        <v>226</v>
      </c>
      <c r="L569" s="268"/>
      <c r="M569" s="269" t="s">
        <v>36</v>
      </c>
      <c r="N569" s="270" t="s">
        <v>53</v>
      </c>
      <c r="O569" s="87"/>
      <c r="P569" s="216">
        <f>O569*H569</f>
        <v>0</v>
      </c>
      <c r="Q569" s="216">
        <v>0.0054000000000000003</v>
      </c>
      <c r="R569" s="216">
        <f>Q569*H569</f>
        <v>0.045360000000000004</v>
      </c>
      <c r="S569" s="216">
        <v>0</v>
      </c>
      <c r="T569" s="217">
        <f>S569*H569</f>
        <v>0</v>
      </c>
      <c r="U569" s="41"/>
      <c r="V569" s="41"/>
      <c r="W569" s="41"/>
      <c r="X569" s="41"/>
      <c r="Y569" s="41"/>
      <c r="Z569" s="41"/>
      <c r="AA569" s="41"/>
      <c r="AB569" s="41"/>
      <c r="AC569" s="41"/>
      <c r="AD569" s="41"/>
      <c r="AE569" s="41"/>
      <c r="AR569" s="218" t="s">
        <v>418</v>
      </c>
      <c r="AT569" s="218" t="s">
        <v>285</v>
      </c>
      <c r="AU569" s="218" t="s">
        <v>91</v>
      </c>
      <c r="AY569" s="19" t="s">
        <v>137</v>
      </c>
      <c r="BE569" s="219">
        <f>IF(N569="základní",J569,0)</f>
        <v>0</v>
      </c>
      <c r="BF569" s="219">
        <f>IF(N569="snížená",J569,0)</f>
        <v>0</v>
      </c>
      <c r="BG569" s="219">
        <f>IF(N569="zákl. přenesená",J569,0)</f>
        <v>0</v>
      </c>
      <c r="BH569" s="219">
        <f>IF(N569="sníž. přenesená",J569,0)</f>
        <v>0</v>
      </c>
      <c r="BI569" s="219">
        <f>IF(N569="nulová",J569,0)</f>
        <v>0</v>
      </c>
      <c r="BJ569" s="19" t="s">
        <v>23</v>
      </c>
      <c r="BK569" s="219">
        <f>ROUND(I569*H569,2)</f>
        <v>0</v>
      </c>
      <c r="BL569" s="19" t="s">
        <v>322</v>
      </c>
      <c r="BM569" s="218" t="s">
        <v>1047</v>
      </c>
    </row>
    <row r="570" s="14" customFormat="1">
      <c r="A570" s="14"/>
      <c r="B570" s="231"/>
      <c r="C570" s="232"/>
      <c r="D570" s="222" t="s">
        <v>147</v>
      </c>
      <c r="E570" s="233" t="s">
        <v>36</v>
      </c>
      <c r="F570" s="234" t="s">
        <v>1048</v>
      </c>
      <c r="G570" s="232"/>
      <c r="H570" s="235">
        <v>8.4000000000000004</v>
      </c>
      <c r="I570" s="236"/>
      <c r="J570" s="232"/>
      <c r="K570" s="232"/>
      <c r="L570" s="237"/>
      <c r="M570" s="238"/>
      <c r="N570" s="239"/>
      <c r="O570" s="239"/>
      <c r="P570" s="239"/>
      <c r="Q570" s="239"/>
      <c r="R570" s="239"/>
      <c r="S570" s="239"/>
      <c r="T570" s="240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41" t="s">
        <v>147</v>
      </c>
      <c r="AU570" s="241" t="s">
        <v>91</v>
      </c>
      <c r="AV570" s="14" t="s">
        <v>91</v>
      </c>
      <c r="AW570" s="14" t="s">
        <v>43</v>
      </c>
      <c r="AX570" s="14" t="s">
        <v>23</v>
      </c>
      <c r="AY570" s="241" t="s">
        <v>137</v>
      </c>
    </row>
    <row r="571" s="2" customFormat="1" ht="21.75" customHeight="1">
      <c r="A571" s="41"/>
      <c r="B571" s="42"/>
      <c r="C571" s="261" t="s">
        <v>1049</v>
      </c>
      <c r="D571" s="261" t="s">
        <v>285</v>
      </c>
      <c r="E571" s="262" t="s">
        <v>1050</v>
      </c>
      <c r="F571" s="263" t="s">
        <v>1051</v>
      </c>
      <c r="G571" s="264" t="s">
        <v>394</v>
      </c>
      <c r="H571" s="265">
        <v>8.4000000000000004</v>
      </c>
      <c r="I571" s="266"/>
      <c r="J571" s="267">
        <f>ROUND(I571*H571,2)</f>
        <v>0</v>
      </c>
      <c r="K571" s="263" t="s">
        <v>226</v>
      </c>
      <c r="L571" s="268"/>
      <c r="M571" s="269" t="s">
        <v>36</v>
      </c>
      <c r="N571" s="270" t="s">
        <v>53</v>
      </c>
      <c r="O571" s="87"/>
      <c r="P571" s="216">
        <f>O571*H571</f>
        <v>0</v>
      </c>
      <c r="Q571" s="216">
        <v>0.00031</v>
      </c>
      <c r="R571" s="216">
        <f>Q571*H571</f>
        <v>0.002604</v>
      </c>
      <c r="S571" s="216">
        <v>0</v>
      </c>
      <c r="T571" s="217">
        <f>S571*H571</f>
        <v>0</v>
      </c>
      <c r="U571" s="41"/>
      <c r="V571" s="41"/>
      <c r="W571" s="41"/>
      <c r="X571" s="41"/>
      <c r="Y571" s="41"/>
      <c r="Z571" s="41"/>
      <c r="AA571" s="41"/>
      <c r="AB571" s="41"/>
      <c r="AC571" s="41"/>
      <c r="AD571" s="41"/>
      <c r="AE571" s="41"/>
      <c r="AR571" s="218" t="s">
        <v>418</v>
      </c>
      <c r="AT571" s="218" t="s">
        <v>285</v>
      </c>
      <c r="AU571" s="218" t="s">
        <v>91</v>
      </c>
      <c r="AY571" s="19" t="s">
        <v>137</v>
      </c>
      <c r="BE571" s="219">
        <f>IF(N571="základní",J571,0)</f>
        <v>0</v>
      </c>
      <c r="BF571" s="219">
        <f>IF(N571="snížená",J571,0)</f>
        <v>0</v>
      </c>
      <c r="BG571" s="219">
        <f>IF(N571="zákl. přenesená",J571,0)</f>
        <v>0</v>
      </c>
      <c r="BH571" s="219">
        <f>IF(N571="sníž. přenesená",J571,0)</f>
        <v>0</v>
      </c>
      <c r="BI571" s="219">
        <f>IF(N571="nulová",J571,0)</f>
        <v>0</v>
      </c>
      <c r="BJ571" s="19" t="s">
        <v>23</v>
      </c>
      <c r="BK571" s="219">
        <f>ROUND(I571*H571,2)</f>
        <v>0</v>
      </c>
      <c r="BL571" s="19" t="s">
        <v>322</v>
      </c>
      <c r="BM571" s="218" t="s">
        <v>1052</v>
      </c>
    </row>
    <row r="572" s="14" customFormat="1">
      <c r="A572" s="14"/>
      <c r="B572" s="231"/>
      <c r="C572" s="232"/>
      <c r="D572" s="222" t="s">
        <v>147</v>
      </c>
      <c r="E572" s="233" t="s">
        <v>36</v>
      </c>
      <c r="F572" s="234" t="s">
        <v>1048</v>
      </c>
      <c r="G572" s="232"/>
      <c r="H572" s="235">
        <v>8.4000000000000004</v>
      </c>
      <c r="I572" s="236"/>
      <c r="J572" s="232"/>
      <c r="K572" s="232"/>
      <c r="L572" s="237"/>
      <c r="M572" s="238"/>
      <c r="N572" s="239"/>
      <c r="O572" s="239"/>
      <c r="P572" s="239"/>
      <c r="Q572" s="239"/>
      <c r="R572" s="239"/>
      <c r="S572" s="239"/>
      <c r="T572" s="240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41" t="s">
        <v>147</v>
      </c>
      <c r="AU572" s="241" t="s">
        <v>91</v>
      </c>
      <c r="AV572" s="14" t="s">
        <v>91</v>
      </c>
      <c r="AW572" s="14" t="s">
        <v>43</v>
      </c>
      <c r="AX572" s="14" t="s">
        <v>23</v>
      </c>
      <c r="AY572" s="241" t="s">
        <v>137</v>
      </c>
    </row>
    <row r="573" s="2" customFormat="1" ht="49.05" customHeight="1">
      <c r="A573" s="41"/>
      <c r="B573" s="42"/>
      <c r="C573" s="207" t="s">
        <v>1053</v>
      </c>
      <c r="D573" s="207" t="s">
        <v>140</v>
      </c>
      <c r="E573" s="208" t="s">
        <v>1054</v>
      </c>
      <c r="F573" s="209" t="s">
        <v>1055</v>
      </c>
      <c r="G573" s="210" t="s">
        <v>266</v>
      </c>
      <c r="H573" s="211">
        <v>2.1280000000000001</v>
      </c>
      <c r="I573" s="212"/>
      <c r="J573" s="213">
        <f>ROUND(I573*H573,2)</f>
        <v>0</v>
      </c>
      <c r="K573" s="209" t="s">
        <v>226</v>
      </c>
      <c r="L573" s="47"/>
      <c r="M573" s="214" t="s">
        <v>36</v>
      </c>
      <c r="N573" s="215" t="s">
        <v>53</v>
      </c>
      <c r="O573" s="87"/>
      <c r="P573" s="216">
        <f>O573*H573</f>
        <v>0</v>
      </c>
      <c r="Q573" s="216">
        <v>0</v>
      </c>
      <c r="R573" s="216">
        <f>Q573*H573</f>
        <v>0</v>
      </c>
      <c r="S573" s="216">
        <v>0</v>
      </c>
      <c r="T573" s="217">
        <f>S573*H573</f>
        <v>0</v>
      </c>
      <c r="U573" s="41"/>
      <c r="V573" s="41"/>
      <c r="W573" s="41"/>
      <c r="X573" s="41"/>
      <c r="Y573" s="41"/>
      <c r="Z573" s="41"/>
      <c r="AA573" s="41"/>
      <c r="AB573" s="41"/>
      <c r="AC573" s="41"/>
      <c r="AD573" s="41"/>
      <c r="AE573" s="41"/>
      <c r="AR573" s="218" t="s">
        <v>322</v>
      </c>
      <c r="AT573" s="218" t="s">
        <v>140</v>
      </c>
      <c r="AU573" s="218" t="s">
        <v>91</v>
      </c>
      <c r="AY573" s="19" t="s">
        <v>137</v>
      </c>
      <c r="BE573" s="219">
        <f>IF(N573="základní",J573,0)</f>
        <v>0</v>
      </c>
      <c r="BF573" s="219">
        <f>IF(N573="snížená",J573,0)</f>
        <v>0</v>
      </c>
      <c r="BG573" s="219">
        <f>IF(N573="zákl. přenesená",J573,0)</f>
        <v>0</v>
      </c>
      <c r="BH573" s="219">
        <f>IF(N573="sníž. přenesená",J573,0)</f>
        <v>0</v>
      </c>
      <c r="BI573" s="219">
        <f>IF(N573="nulová",J573,0)</f>
        <v>0</v>
      </c>
      <c r="BJ573" s="19" t="s">
        <v>23</v>
      </c>
      <c r="BK573" s="219">
        <f>ROUND(I573*H573,2)</f>
        <v>0</v>
      </c>
      <c r="BL573" s="19" t="s">
        <v>322</v>
      </c>
      <c r="BM573" s="218" t="s">
        <v>1056</v>
      </c>
    </row>
    <row r="574" s="2" customFormat="1">
      <c r="A574" s="41"/>
      <c r="B574" s="42"/>
      <c r="C574" s="43"/>
      <c r="D574" s="256" t="s">
        <v>228</v>
      </c>
      <c r="E574" s="43"/>
      <c r="F574" s="257" t="s">
        <v>1057</v>
      </c>
      <c r="G574" s="43"/>
      <c r="H574" s="43"/>
      <c r="I574" s="258"/>
      <c r="J574" s="43"/>
      <c r="K574" s="43"/>
      <c r="L574" s="47"/>
      <c r="M574" s="259"/>
      <c r="N574" s="260"/>
      <c r="O574" s="87"/>
      <c r="P574" s="87"/>
      <c r="Q574" s="87"/>
      <c r="R574" s="87"/>
      <c r="S574" s="87"/>
      <c r="T574" s="88"/>
      <c r="U574" s="41"/>
      <c r="V574" s="41"/>
      <c r="W574" s="41"/>
      <c r="X574" s="41"/>
      <c r="Y574" s="41"/>
      <c r="Z574" s="41"/>
      <c r="AA574" s="41"/>
      <c r="AB574" s="41"/>
      <c r="AC574" s="41"/>
      <c r="AD574" s="41"/>
      <c r="AE574" s="41"/>
      <c r="AT574" s="19" t="s">
        <v>228</v>
      </c>
      <c r="AU574" s="19" t="s">
        <v>91</v>
      </c>
    </row>
    <row r="575" s="12" customFormat="1" ht="22.8" customHeight="1">
      <c r="A575" s="12"/>
      <c r="B575" s="191"/>
      <c r="C575" s="192"/>
      <c r="D575" s="193" t="s">
        <v>81</v>
      </c>
      <c r="E575" s="205" t="s">
        <v>1058</v>
      </c>
      <c r="F575" s="205" t="s">
        <v>1059</v>
      </c>
      <c r="G575" s="192"/>
      <c r="H575" s="192"/>
      <c r="I575" s="195"/>
      <c r="J575" s="206">
        <f>BK575</f>
        <v>0</v>
      </c>
      <c r="K575" s="192"/>
      <c r="L575" s="197"/>
      <c r="M575" s="198"/>
      <c r="N575" s="199"/>
      <c r="O575" s="199"/>
      <c r="P575" s="200">
        <f>SUM(P576:P619)</f>
        <v>0</v>
      </c>
      <c r="Q575" s="199"/>
      <c r="R575" s="200">
        <f>SUM(R576:R619)</f>
        <v>20.905588999999999</v>
      </c>
      <c r="S575" s="199"/>
      <c r="T575" s="201">
        <f>SUM(T576:T619)</f>
        <v>0</v>
      </c>
      <c r="U575" s="12"/>
      <c r="V575" s="12"/>
      <c r="W575" s="12"/>
      <c r="X575" s="12"/>
      <c r="Y575" s="12"/>
      <c r="Z575" s="12"/>
      <c r="AA575" s="12"/>
      <c r="AB575" s="12"/>
      <c r="AC575" s="12"/>
      <c r="AD575" s="12"/>
      <c r="AE575" s="12"/>
      <c r="AR575" s="202" t="s">
        <v>91</v>
      </c>
      <c r="AT575" s="203" t="s">
        <v>81</v>
      </c>
      <c r="AU575" s="203" t="s">
        <v>23</v>
      </c>
      <c r="AY575" s="202" t="s">
        <v>137</v>
      </c>
      <c r="BK575" s="204">
        <f>SUM(BK576:BK619)</f>
        <v>0</v>
      </c>
    </row>
    <row r="576" s="2" customFormat="1" ht="66.75" customHeight="1">
      <c r="A576" s="41"/>
      <c r="B576" s="42"/>
      <c r="C576" s="207" t="s">
        <v>1060</v>
      </c>
      <c r="D576" s="207" t="s">
        <v>140</v>
      </c>
      <c r="E576" s="208" t="s">
        <v>1061</v>
      </c>
      <c r="F576" s="209" t="s">
        <v>1062</v>
      </c>
      <c r="G576" s="210" t="s">
        <v>225</v>
      </c>
      <c r="H576" s="211">
        <v>467</v>
      </c>
      <c r="I576" s="212"/>
      <c r="J576" s="213">
        <f>ROUND(I576*H576,2)</f>
        <v>0</v>
      </c>
      <c r="K576" s="209" t="s">
        <v>144</v>
      </c>
      <c r="L576" s="47"/>
      <c r="M576" s="214" t="s">
        <v>36</v>
      </c>
      <c r="N576" s="215" t="s">
        <v>53</v>
      </c>
      <c r="O576" s="87"/>
      <c r="P576" s="216">
        <f>O576*H576</f>
        <v>0</v>
      </c>
      <c r="Q576" s="216">
        <v>0.00027999999999999998</v>
      </c>
      <c r="R576" s="216">
        <f>Q576*H576</f>
        <v>0.13075999999999999</v>
      </c>
      <c r="S576" s="216">
        <v>0</v>
      </c>
      <c r="T576" s="217">
        <f>S576*H576</f>
        <v>0</v>
      </c>
      <c r="U576" s="41"/>
      <c r="V576" s="41"/>
      <c r="W576" s="41"/>
      <c r="X576" s="41"/>
      <c r="Y576" s="41"/>
      <c r="Z576" s="41"/>
      <c r="AA576" s="41"/>
      <c r="AB576" s="41"/>
      <c r="AC576" s="41"/>
      <c r="AD576" s="41"/>
      <c r="AE576" s="41"/>
      <c r="AR576" s="218" t="s">
        <v>322</v>
      </c>
      <c r="AT576" s="218" t="s">
        <v>140</v>
      </c>
      <c r="AU576" s="218" t="s">
        <v>91</v>
      </c>
      <c r="AY576" s="19" t="s">
        <v>137</v>
      </c>
      <c r="BE576" s="219">
        <f>IF(N576="základní",J576,0)</f>
        <v>0</v>
      </c>
      <c r="BF576" s="219">
        <f>IF(N576="snížená",J576,0)</f>
        <v>0</v>
      </c>
      <c r="BG576" s="219">
        <f>IF(N576="zákl. přenesená",J576,0)</f>
        <v>0</v>
      </c>
      <c r="BH576" s="219">
        <f>IF(N576="sníž. přenesená",J576,0)</f>
        <v>0</v>
      </c>
      <c r="BI576" s="219">
        <f>IF(N576="nulová",J576,0)</f>
        <v>0</v>
      </c>
      <c r="BJ576" s="19" t="s">
        <v>23</v>
      </c>
      <c r="BK576" s="219">
        <f>ROUND(I576*H576,2)</f>
        <v>0</v>
      </c>
      <c r="BL576" s="19" t="s">
        <v>322</v>
      </c>
      <c r="BM576" s="218" t="s">
        <v>1063</v>
      </c>
    </row>
    <row r="577" s="14" customFormat="1">
      <c r="A577" s="14"/>
      <c r="B577" s="231"/>
      <c r="C577" s="232"/>
      <c r="D577" s="222" t="s">
        <v>147</v>
      </c>
      <c r="E577" s="233" t="s">
        <v>36</v>
      </c>
      <c r="F577" s="234" t="s">
        <v>1064</v>
      </c>
      <c r="G577" s="232"/>
      <c r="H577" s="235">
        <v>467</v>
      </c>
      <c r="I577" s="236"/>
      <c r="J577" s="232"/>
      <c r="K577" s="232"/>
      <c r="L577" s="237"/>
      <c r="M577" s="238"/>
      <c r="N577" s="239"/>
      <c r="O577" s="239"/>
      <c r="P577" s="239"/>
      <c r="Q577" s="239"/>
      <c r="R577" s="239"/>
      <c r="S577" s="239"/>
      <c r="T577" s="240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41" t="s">
        <v>147</v>
      </c>
      <c r="AU577" s="241" t="s">
        <v>91</v>
      </c>
      <c r="AV577" s="14" t="s">
        <v>91</v>
      </c>
      <c r="AW577" s="14" t="s">
        <v>43</v>
      </c>
      <c r="AX577" s="14" t="s">
        <v>23</v>
      </c>
      <c r="AY577" s="241" t="s">
        <v>137</v>
      </c>
    </row>
    <row r="578" s="2" customFormat="1" ht="33" customHeight="1">
      <c r="A578" s="41"/>
      <c r="B578" s="42"/>
      <c r="C578" s="261" t="s">
        <v>1065</v>
      </c>
      <c r="D578" s="261" t="s">
        <v>285</v>
      </c>
      <c r="E578" s="262" t="s">
        <v>1066</v>
      </c>
      <c r="F578" s="263" t="s">
        <v>1067</v>
      </c>
      <c r="G578" s="264" t="s">
        <v>225</v>
      </c>
      <c r="H578" s="265">
        <v>537.04999999999995</v>
      </c>
      <c r="I578" s="266"/>
      <c r="J578" s="267">
        <f>ROUND(I578*H578,2)</f>
        <v>0</v>
      </c>
      <c r="K578" s="263" t="s">
        <v>226</v>
      </c>
      <c r="L578" s="268"/>
      <c r="M578" s="269" t="s">
        <v>36</v>
      </c>
      <c r="N578" s="270" t="s">
        <v>53</v>
      </c>
      <c r="O578" s="87"/>
      <c r="P578" s="216">
        <f>O578*H578</f>
        <v>0</v>
      </c>
      <c r="Q578" s="216">
        <v>0.0025000000000000001</v>
      </c>
      <c r="R578" s="216">
        <f>Q578*H578</f>
        <v>1.342625</v>
      </c>
      <c r="S578" s="216">
        <v>0</v>
      </c>
      <c r="T578" s="217">
        <f>S578*H578</f>
        <v>0</v>
      </c>
      <c r="U578" s="41"/>
      <c r="V578" s="41"/>
      <c r="W578" s="41"/>
      <c r="X578" s="41"/>
      <c r="Y578" s="41"/>
      <c r="Z578" s="41"/>
      <c r="AA578" s="41"/>
      <c r="AB578" s="41"/>
      <c r="AC578" s="41"/>
      <c r="AD578" s="41"/>
      <c r="AE578" s="41"/>
      <c r="AR578" s="218" t="s">
        <v>418</v>
      </c>
      <c r="AT578" s="218" t="s">
        <v>285</v>
      </c>
      <c r="AU578" s="218" t="s">
        <v>91</v>
      </c>
      <c r="AY578" s="19" t="s">
        <v>137</v>
      </c>
      <c r="BE578" s="219">
        <f>IF(N578="základní",J578,0)</f>
        <v>0</v>
      </c>
      <c r="BF578" s="219">
        <f>IF(N578="snížená",J578,0)</f>
        <v>0</v>
      </c>
      <c r="BG578" s="219">
        <f>IF(N578="zákl. přenesená",J578,0)</f>
        <v>0</v>
      </c>
      <c r="BH578" s="219">
        <f>IF(N578="sníž. přenesená",J578,0)</f>
        <v>0</v>
      </c>
      <c r="BI578" s="219">
        <f>IF(N578="nulová",J578,0)</f>
        <v>0</v>
      </c>
      <c r="BJ578" s="19" t="s">
        <v>23</v>
      </c>
      <c r="BK578" s="219">
        <f>ROUND(I578*H578,2)</f>
        <v>0</v>
      </c>
      <c r="BL578" s="19" t="s">
        <v>322</v>
      </c>
      <c r="BM578" s="218" t="s">
        <v>1068</v>
      </c>
    </row>
    <row r="579" s="14" customFormat="1">
      <c r="A579" s="14"/>
      <c r="B579" s="231"/>
      <c r="C579" s="232"/>
      <c r="D579" s="222" t="s">
        <v>147</v>
      </c>
      <c r="E579" s="233" t="s">
        <v>36</v>
      </c>
      <c r="F579" s="234" t="s">
        <v>1069</v>
      </c>
      <c r="G579" s="232"/>
      <c r="H579" s="235">
        <v>537.04999999999995</v>
      </c>
      <c r="I579" s="236"/>
      <c r="J579" s="232"/>
      <c r="K579" s="232"/>
      <c r="L579" s="237"/>
      <c r="M579" s="238"/>
      <c r="N579" s="239"/>
      <c r="O579" s="239"/>
      <c r="P579" s="239"/>
      <c r="Q579" s="239"/>
      <c r="R579" s="239"/>
      <c r="S579" s="239"/>
      <c r="T579" s="240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41" t="s">
        <v>147</v>
      </c>
      <c r="AU579" s="241" t="s">
        <v>91</v>
      </c>
      <c r="AV579" s="14" t="s">
        <v>91</v>
      </c>
      <c r="AW579" s="14" t="s">
        <v>43</v>
      </c>
      <c r="AX579" s="14" t="s">
        <v>23</v>
      </c>
      <c r="AY579" s="241" t="s">
        <v>137</v>
      </c>
    </row>
    <row r="580" s="2" customFormat="1" ht="37.8" customHeight="1">
      <c r="A580" s="41"/>
      <c r="B580" s="42"/>
      <c r="C580" s="207" t="s">
        <v>1070</v>
      </c>
      <c r="D580" s="207" t="s">
        <v>140</v>
      </c>
      <c r="E580" s="208" t="s">
        <v>1071</v>
      </c>
      <c r="F580" s="209" t="s">
        <v>1072</v>
      </c>
      <c r="G580" s="210" t="s">
        <v>225</v>
      </c>
      <c r="H580" s="211">
        <v>467</v>
      </c>
      <c r="I580" s="212"/>
      <c r="J580" s="213">
        <f>ROUND(I580*H580,2)</f>
        <v>0</v>
      </c>
      <c r="K580" s="209" t="s">
        <v>226</v>
      </c>
      <c r="L580" s="47"/>
      <c r="M580" s="214" t="s">
        <v>36</v>
      </c>
      <c r="N580" s="215" t="s">
        <v>53</v>
      </c>
      <c r="O580" s="87"/>
      <c r="P580" s="216">
        <f>O580*H580</f>
        <v>0</v>
      </c>
      <c r="Q580" s="216">
        <v>0</v>
      </c>
      <c r="R580" s="216">
        <f>Q580*H580</f>
        <v>0</v>
      </c>
      <c r="S580" s="216">
        <v>0</v>
      </c>
      <c r="T580" s="217">
        <f>S580*H580</f>
        <v>0</v>
      </c>
      <c r="U580" s="41"/>
      <c r="V580" s="41"/>
      <c r="W580" s="41"/>
      <c r="X580" s="41"/>
      <c r="Y580" s="41"/>
      <c r="Z580" s="41"/>
      <c r="AA580" s="41"/>
      <c r="AB580" s="41"/>
      <c r="AC580" s="41"/>
      <c r="AD580" s="41"/>
      <c r="AE580" s="41"/>
      <c r="AR580" s="218" t="s">
        <v>322</v>
      </c>
      <c r="AT580" s="218" t="s">
        <v>140</v>
      </c>
      <c r="AU580" s="218" t="s">
        <v>91</v>
      </c>
      <c r="AY580" s="19" t="s">
        <v>137</v>
      </c>
      <c r="BE580" s="219">
        <f>IF(N580="základní",J580,0)</f>
        <v>0</v>
      </c>
      <c r="BF580" s="219">
        <f>IF(N580="snížená",J580,0)</f>
        <v>0</v>
      </c>
      <c r="BG580" s="219">
        <f>IF(N580="zákl. přenesená",J580,0)</f>
        <v>0</v>
      </c>
      <c r="BH580" s="219">
        <f>IF(N580="sníž. přenesená",J580,0)</f>
        <v>0</v>
      </c>
      <c r="BI580" s="219">
        <f>IF(N580="nulová",J580,0)</f>
        <v>0</v>
      </c>
      <c r="BJ580" s="19" t="s">
        <v>23</v>
      </c>
      <c r="BK580" s="219">
        <f>ROUND(I580*H580,2)</f>
        <v>0</v>
      </c>
      <c r="BL580" s="19" t="s">
        <v>322</v>
      </c>
      <c r="BM580" s="218" t="s">
        <v>1073</v>
      </c>
    </row>
    <row r="581" s="2" customFormat="1">
      <c r="A581" s="41"/>
      <c r="B581" s="42"/>
      <c r="C581" s="43"/>
      <c r="D581" s="256" t="s">
        <v>228</v>
      </c>
      <c r="E581" s="43"/>
      <c r="F581" s="257" t="s">
        <v>1074</v>
      </c>
      <c r="G581" s="43"/>
      <c r="H581" s="43"/>
      <c r="I581" s="258"/>
      <c r="J581" s="43"/>
      <c r="K581" s="43"/>
      <c r="L581" s="47"/>
      <c r="M581" s="259"/>
      <c r="N581" s="260"/>
      <c r="O581" s="87"/>
      <c r="P581" s="87"/>
      <c r="Q581" s="87"/>
      <c r="R581" s="87"/>
      <c r="S581" s="87"/>
      <c r="T581" s="88"/>
      <c r="U581" s="41"/>
      <c r="V581" s="41"/>
      <c r="W581" s="41"/>
      <c r="X581" s="41"/>
      <c r="Y581" s="41"/>
      <c r="Z581" s="41"/>
      <c r="AA581" s="41"/>
      <c r="AB581" s="41"/>
      <c r="AC581" s="41"/>
      <c r="AD581" s="41"/>
      <c r="AE581" s="41"/>
      <c r="AT581" s="19" t="s">
        <v>228</v>
      </c>
      <c r="AU581" s="19" t="s">
        <v>91</v>
      </c>
    </row>
    <row r="582" s="13" customFormat="1">
      <c r="A582" s="13"/>
      <c r="B582" s="220"/>
      <c r="C582" s="221"/>
      <c r="D582" s="222" t="s">
        <v>147</v>
      </c>
      <c r="E582" s="223" t="s">
        <v>36</v>
      </c>
      <c r="F582" s="224" t="s">
        <v>1075</v>
      </c>
      <c r="G582" s="221"/>
      <c r="H582" s="223" t="s">
        <v>36</v>
      </c>
      <c r="I582" s="225"/>
      <c r="J582" s="221"/>
      <c r="K582" s="221"/>
      <c r="L582" s="226"/>
      <c r="M582" s="227"/>
      <c r="N582" s="228"/>
      <c r="O582" s="228"/>
      <c r="P582" s="228"/>
      <c r="Q582" s="228"/>
      <c r="R582" s="228"/>
      <c r="S582" s="228"/>
      <c r="T582" s="229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30" t="s">
        <v>147</v>
      </c>
      <c r="AU582" s="230" t="s">
        <v>91</v>
      </c>
      <c r="AV582" s="13" t="s">
        <v>23</v>
      </c>
      <c r="AW582" s="13" t="s">
        <v>43</v>
      </c>
      <c r="AX582" s="13" t="s">
        <v>82</v>
      </c>
      <c r="AY582" s="230" t="s">
        <v>137</v>
      </c>
    </row>
    <row r="583" s="14" customFormat="1">
      <c r="A583" s="14"/>
      <c r="B583" s="231"/>
      <c r="C583" s="232"/>
      <c r="D583" s="222" t="s">
        <v>147</v>
      </c>
      <c r="E583" s="233" t="s">
        <v>36</v>
      </c>
      <c r="F583" s="234" t="s">
        <v>1076</v>
      </c>
      <c r="G583" s="232"/>
      <c r="H583" s="235">
        <v>467</v>
      </c>
      <c r="I583" s="236"/>
      <c r="J583" s="232"/>
      <c r="K583" s="232"/>
      <c r="L583" s="237"/>
      <c r="M583" s="238"/>
      <c r="N583" s="239"/>
      <c r="O583" s="239"/>
      <c r="P583" s="239"/>
      <c r="Q583" s="239"/>
      <c r="R583" s="239"/>
      <c r="S583" s="239"/>
      <c r="T583" s="240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41" t="s">
        <v>147</v>
      </c>
      <c r="AU583" s="241" t="s">
        <v>91</v>
      </c>
      <c r="AV583" s="14" t="s">
        <v>91</v>
      </c>
      <c r="AW583" s="14" t="s">
        <v>43</v>
      </c>
      <c r="AX583" s="14" t="s">
        <v>82</v>
      </c>
      <c r="AY583" s="241" t="s">
        <v>137</v>
      </c>
    </row>
    <row r="584" s="15" customFormat="1">
      <c r="A584" s="15"/>
      <c r="B584" s="242"/>
      <c r="C584" s="243"/>
      <c r="D584" s="222" t="s">
        <v>147</v>
      </c>
      <c r="E584" s="244" t="s">
        <v>36</v>
      </c>
      <c r="F584" s="245" t="s">
        <v>149</v>
      </c>
      <c r="G584" s="243"/>
      <c r="H584" s="246">
        <v>467</v>
      </c>
      <c r="I584" s="247"/>
      <c r="J584" s="243"/>
      <c r="K584" s="243"/>
      <c r="L584" s="248"/>
      <c r="M584" s="249"/>
      <c r="N584" s="250"/>
      <c r="O584" s="250"/>
      <c r="P584" s="250"/>
      <c r="Q584" s="250"/>
      <c r="R584" s="250"/>
      <c r="S584" s="250"/>
      <c r="T584" s="251"/>
      <c r="U584" s="15"/>
      <c r="V584" s="15"/>
      <c r="W584" s="15"/>
      <c r="X584" s="15"/>
      <c r="Y584" s="15"/>
      <c r="Z584" s="15"/>
      <c r="AA584" s="15"/>
      <c r="AB584" s="15"/>
      <c r="AC584" s="15"/>
      <c r="AD584" s="15"/>
      <c r="AE584" s="15"/>
      <c r="AT584" s="252" t="s">
        <v>147</v>
      </c>
      <c r="AU584" s="252" t="s">
        <v>91</v>
      </c>
      <c r="AV584" s="15" t="s">
        <v>150</v>
      </c>
      <c r="AW584" s="15" t="s">
        <v>4</v>
      </c>
      <c r="AX584" s="15" t="s">
        <v>23</v>
      </c>
      <c r="AY584" s="252" t="s">
        <v>137</v>
      </c>
    </row>
    <row r="585" s="2" customFormat="1" ht="16.5" customHeight="1">
      <c r="A585" s="41"/>
      <c r="B585" s="42"/>
      <c r="C585" s="261" t="s">
        <v>1077</v>
      </c>
      <c r="D585" s="261" t="s">
        <v>285</v>
      </c>
      <c r="E585" s="262" t="s">
        <v>1078</v>
      </c>
      <c r="F585" s="263" t="s">
        <v>961</v>
      </c>
      <c r="G585" s="264" t="s">
        <v>266</v>
      </c>
      <c r="H585" s="265">
        <v>0.14000000000000001</v>
      </c>
      <c r="I585" s="266"/>
      <c r="J585" s="267">
        <f>ROUND(I585*H585,2)</f>
        <v>0</v>
      </c>
      <c r="K585" s="263" t="s">
        <v>36</v>
      </c>
      <c r="L585" s="268"/>
      <c r="M585" s="269" t="s">
        <v>36</v>
      </c>
      <c r="N585" s="270" t="s">
        <v>53</v>
      </c>
      <c r="O585" s="87"/>
      <c r="P585" s="216">
        <f>O585*H585</f>
        <v>0</v>
      </c>
      <c r="Q585" s="216">
        <v>1</v>
      </c>
      <c r="R585" s="216">
        <f>Q585*H585</f>
        <v>0.14000000000000001</v>
      </c>
      <c r="S585" s="216">
        <v>0</v>
      </c>
      <c r="T585" s="217">
        <f>S585*H585</f>
        <v>0</v>
      </c>
      <c r="U585" s="41"/>
      <c r="V585" s="41"/>
      <c r="W585" s="41"/>
      <c r="X585" s="41"/>
      <c r="Y585" s="41"/>
      <c r="Z585" s="41"/>
      <c r="AA585" s="41"/>
      <c r="AB585" s="41"/>
      <c r="AC585" s="41"/>
      <c r="AD585" s="41"/>
      <c r="AE585" s="41"/>
      <c r="AR585" s="218" t="s">
        <v>418</v>
      </c>
      <c r="AT585" s="218" t="s">
        <v>285</v>
      </c>
      <c r="AU585" s="218" t="s">
        <v>91</v>
      </c>
      <c r="AY585" s="19" t="s">
        <v>137</v>
      </c>
      <c r="BE585" s="219">
        <f>IF(N585="základní",J585,0)</f>
        <v>0</v>
      </c>
      <c r="BF585" s="219">
        <f>IF(N585="snížená",J585,0)</f>
        <v>0</v>
      </c>
      <c r="BG585" s="219">
        <f>IF(N585="zákl. přenesená",J585,0)</f>
        <v>0</v>
      </c>
      <c r="BH585" s="219">
        <f>IF(N585="sníž. přenesená",J585,0)</f>
        <v>0</v>
      </c>
      <c r="BI585" s="219">
        <f>IF(N585="nulová",J585,0)</f>
        <v>0</v>
      </c>
      <c r="BJ585" s="19" t="s">
        <v>23</v>
      </c>
      <c r="BK585" s="219">
        <f>ROUND(I585*H585,2)</f>
        <v>0</v>
      </c>
      <c r="BL585" s="19" t="s">
        <v>322</v>
      </c>
      <c r="BM585" s="218" t="s">
        <v>1079</v>
      </c>
    </row>
    <row r="586" s="14" customFormat="1">
      <c r="A586" s="14"/>
      <c r="B586" s="231"/>
      <c r="C586" s="232"/>
      <c r="D586" s="222" t="s">
        <v>147</v>
      </c>
      <c r="E586" s="233" t="s">
        <v>36</v>
      </c>
      <c r="F586" s="234" t="s">
        <v>1080</v>
      </c>
      <c r="G586" s="232"/>
      <c r="H586" s="235">
        <v>0.14000000000000001</v>
      </c>
      <c r="I586" s="236"/>
      <c r="J586" s="232"/>
      <c r="K586" s="232"/>
      <c r="L586" s="237"/>
      <c r="M586" s="238"/>
      <c r="N586" s="239"/>
      <c r="O586" s="239"/>
      <c r="P586" s="239"/>
      <c r="Q586" s="239"/>
      <c r="R586" s="239"/>
      <c r="S586" s="239"/>
      <c r="T586" s="240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41" t="s">
        <v>147</v>
      </c>
      <c r="AU586" s="241" t="s">
        <v>91</v>
      </c>
      <c r="AV586" s="14" t="s">
        <v>91</v>
      </c>
      <c r="AW586" s="14" t="s">
        <v>43</v>
      </c>
      <c r="AX586" s="14" t="s">
        <v>23</v>
      </c>
      <c r="AY586" s="241" t="s">
        <v>137</v>
      </c>
    </row>
    <row r="587" s="2" customFormat="1" ht="33" customHeight="1">
      <c r="A587" s="41"/>
      <c r="B587" s="42"/>
      <c r="C587" s="207" t="s">
        <v>1081</v>
      </c>
      <c r="D587" s="207" t="s">
        <v>140</v>
      </c>
      <c r="E587" s="208" t="s">
        <v>1082</v>
      </c>
      <c r="F587" s="209" t="s">
        <v>1083</v>
      </c>
      <c r="G587" s="210" t="s">
        <v>225</v>
      </c>
      <c r="H587" s="211">
        <v>513.70000000000005</v>
      </c>
      <c r="I587" s="212"/>
      <c r="J587" s="213">
        <f>ROUND(I587*H587,2)</f>
        <v>0</v>
      </c>
      <c r="K587" s="209" t="s">
        <v>226</v>
      </c>
      <c r="L587" s="47"/>
      <c r="M587" s="214" t="s">
        <v>36</v>
      </c>
      <c r="N587" s="215" t="s">
        <v>53</v>
      </c>
      <c r="O587" s="87"/>
      <c r="P587" s="216">
        <f>O587*H587</f>
        <v>0</v>
      </c>
      <c r="Q587" s="216">
        <v>0</v>
      </c>
      <c r="R587" s="216">
        <f>Q587*H587</f>
        <v>0</v>
      </c>
      <c r="S587" s="216">
        <v>0</v>
      </c>
      <c r="T587" s="217">
        <f>S587*H587</f>
        <v>0</v>
      </c>
      <c r="U587" s="41"/>
      <c r="V587" s="41"/>
      <c r="W587" s="41"/>
      <c r="X587" s="41"/>
      <c r="Y587" s="41"/>
      <c r="Z587" s="41"/>
      <c r="AA587" s="41"/>
      <c r="AB587" s="41"/>
      <c r="AC587" s="41"/>
      <c r="AD587" s="41"/>
      <c r="AE587" s="41"/>
      <c r="AR587" s="218" t="s">
        <v>322</v>
      </c>
      <c r="AT587" s="218" t="s">
        <v>140</v>
      </c>
      <c r="AU587" s="218" t="s">
        <v>91</v>
      </c>
      <c r="AY587" s="19" t="s">
        <v>137</v>
      </c>
      <c r="BE587" s="219">
        <f>IF(N587="základní",J587,0)</f>
        <v>0</v>
      </c>
      <c r="BF587" s="219">
        <f>IF(N587="snížená",J587,0)</f>
        <v>0</v>
      </c>
      <c r="BG587" s="219">
        <f>IF(N587="zákl. přenesená",J587,0)</f>
        <v>0</v>
      </c>
      <c r="BH587" s="219">
        <f>IF(N587="sníž. přenesená",J587,0)</f>
        <v>0</v>
      </c>
      <c r="BI587" s="219">
        <f>IF(N587="nulová",J587,0)</f>
        <v>0</v>
      </c>
      <c r="BJ587" s="19" t="s">
        <v>23</v>
      </c>
      <c r="BK587" s="219">
        <f>ROUND(I587*H587,2)</f>
        <v>0</v>
      </c>
      <c r="BL587" s="19" t="s">
        <v>322</v>
      </c>
      <c r="BM587" s="218" t="s">
        <v>1084</v>
      </c>
    </row>
    <row r="588" s="2" customFormat="1">
      <c r="A588" s="41"/>
      <c r="B588" s="42"/>
      <c r="C588" s="43"/>
      <c r="D588" s="256" t="s">
        <v>228</v>
      </c>
      <c r="E588" s="43"/>
      <c r="F588" s="257" t="s">
        <v>1085</v>
      </c>
      <c r="G588" s="43"/>
      <c r="H588" s="43"/>
      <c r="I588" s="258"/>
      <c r="J588" s="43"/>
      <c r="K588" s="43"/>
      <c r="L588" s="47"/>
      <c r="M588" s="259"/>
      <c r="N588" s="260"/>
      <c r="O588" s="87"/>
      <c r="P588" s="87"/>
      <c r="Q588" s="87"/>
      <c r="R588" s="87"/>
      <c r="S588" s="87"/>
      <c r="T588" s="88"/>
      <c r="U588" s="41"/>
      <c r="V588" s="41"/>
      <c r="W588" s="41"/>
      <c r="X588" s="41"/>
      <c r="Y588" s="41"/>
      <c r="Z588" s="41"/>
      <c r="AA588" s="41"/>
      <c r="AB588" s="41"/>
      <c r="AC588" s="41"/>
      <c r="AD588" s="41"/>
      <c r="AE588" s="41"/>
      <c r="AT588" s="19" t="s">
        <v>228</v>
      </c>
      <c r="AU588" s="19" t="s">
        <v>91</v>
      </c>
    </row>
    <row r="589" s="14" customFormat="1">
      <c r="A589" s="14"/>
      <c r="B589" s="231"/>
      <c r="C589" s="232"/>
      <c r="D589" s="222" t="s">
        <v>147</v>
      </c>
      <c r="E589" s="233" t="s">
        <v>36</v>
      </c>
      <c r="F589" s="234" t="s">
        <v>1086</v>
      </c>
      <c r="G589" s="232"/>
      <c r="H589" s="235">
        <v>513.70000000000005</v>
      </c>
      <c r="I589" s="236"/>
      <c r="J589" s="232"/>
      <c r="K589" s="232"/>
      <c r="L589" s="237"/>
      <c r="M589" s="238"/>
      <c r="N589" s="239"/>
      <c r="O589" s="239"/>
      <c r="P589" s="239"/>
      <c r="Q589" s="239"/>
      <c r="R589" s="239"/>
      <c r="S589" s="239"/>
      <c r="T589" s="240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41" t="s">
        <v>147</v>
      </c>
      <c r="AU589" s="241" t="s">
        <v>91</v>
      </c>
      <c r="AV589" s="14" t="s">
        <v>91</v>
      </c>
      <c r="AW589" s="14" t="s">
        <v>43</v>
      </c>
      <c r="AX589" s="14" t="s">
        <v>82</v>
      </c>
      <c r="AY589" s="241" t="s">
        <v>137</v>
      </c>
    </row>
    <row r="590" s="13" customFormat="1">
      <c r="A590" s="13"/>
      <c r="B590" s="220"/>
      <c r="C590" s="221"/>
      <c r="D590" s="222" t="s">
        <v>147</v>
      </c>
      <c r="E590" s="223" t="s">
        <v>36</v>
      </c>
      <c r="F590" s="224" t="s">
        <v>1087</v>
      </c>
      <c r="G590" s="221"/>
      <c r="H590" s="223" t="s">
        <v>36</v>
      </c>
      <c r="I590" s="225"/>
      <c r="J590" s="221"/>
      <c r="K590" s="221"/>
      <c r="L590" s="226"/>
      <c r="M590" s="227"/>
      <c r="N590" s="228"/>
      <c r="O590" s="228"/>
      <c r="P590" s="228"/>
      <c r="Q590" s="228"/>
      <c r="R590" s="228"/>
      <c r="S590" s="228"/>
      <c r="T590" s="229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30" t="s">
        <v>147</v>
      </c>
      <c r="AU590" s="230" t="s">
        <v>91</v>
      </c>
      <c r="AV590" s="13" t="s">
        <v>23</v>
      </c>
      <c r="AW590" s="13" t="s">
        <v>43</v>
      </c>
      <c r="AX590" s="13" t="s">
        <v>82</v>
      </c>
      <c r="AY590" s="230" t="s">
        <v>137</v>
      </c>
    </row>
    <row r="591" s="15" customFormat="1">
      <c r="A591" s="15"/>
      <c r="B591" s="242"/>
      <c r="C591" s="243"/>
      <c r="D591" s="222" t="s">
        <v>147</v>
      </c>
      <c r="E591" s="244" t="s">
        <v>36</v>
      </c>
      <c r="F591" s="245" t="s">
        <v>149</v>
      </c>
      <c r="G591" s="243"/>
      <c r="H591" s="246">
        <v>513.70000000000005</v>
      </c>
      <c r="I591" s="247"/>
      <c r="J591" s="243"/>
      <c r="K591" s="243"/>
      <c r="L591" s="248"/>
      <c r="M591" s="249"/>
      <c r="N591" s="250"/>
      <c r="O591" s="250"/>
      <c r="P591" s="250"/>
      <c r="Q591" s="250"/>
      <c r="R591" s="250"/>
      <c r="S591" s="250"/>
      <c r="T591" s="251"/>
      <c r="U591" s="15"/>
      <c r="V591" s="15"/>
      <c r="W591" s="15"/>
      <c r="X591" s="15"/>
      <c r="Y591" s="15"/>
      <c r="Z591" s="15"/>
      <c r="AA591" s="15"/>
      <c r="AB591" s="15"/>
      <c r="AC591" s="15"/>
      <c r="AD591" s="15"/>
      <c r="AE591" s="15"/>
      <c r="AT591" s="252" t="s">
        <v>147</v>
      </c>
      <c r="AU591" s="252" t="s">
        <v>91</v>
      </c>
      <c r="AV591" s="15" t="s">
        <v>150</v>
      </c>
      <c r="AW591" s="15" t="s">
        <v>4</v>
      </c>
      <c r="AX591" s="15" t="s">
        <v>23</v>
      </c>
      <c r="AY591" s="252" t="s">
        <v>137</v>
      </c>
    </row>
    <row r="592" s="2" customFormat="1" ht="55.5" customHeight="1">
      <c r="A592" s="41"/>
      <c r="B592" s="42"/>
      <c r="C592" s="261" t="s">
        <v>1088</v>
      </c>
      <c r="D592" s="261" t="s">
        <v>285</v>
      </c>
      <c r="E592" s="262" t="s">
        <v>1089</v>
      </c>
      <c r="F592" s="263" t="s">
        <v>1090</v>
      </c>
      <c r="G592" s="264" t="s">
        <v>225</v>
      </c>
      <c r="H592" s="265">
        <v>590.755</v>
      </c>
      <c r="I592" s="266"/>
      <c r="J592" s="267">
        <f>ROUND(I592*H592,2)</f>
        <v>0</v>
      </c>
      <c r="K592" s="263" t="s">
        <v>226</v>
      </c>
      <c r="L592" s="268"/>
      <c r="M592" s="269" t="s">
        <v>36</v>
      </c>
      <c r="N592" s="270" t="s">
        <v>53</v>
      </c>
      <c r="O592" s="87"/>
      <c r="P592" s="216">
        <f>O592*H592</f>
        <v>0</v>
      </c>
      <c r="Q592" s="216">
        <v>0.0043</v>
      </c>
      <c r="R592" s="216">
        <f>Q592*H592</f>
        <v>2.5402464999999999</v>
      </c>
      <c r="S592" s="216">
        <v>0</v>
      </c>
      <c r="T592" s="217">
        <f>S592*H592</f>
        <v>0</v>
      </c>
      <c r="U592" s="41"/>
      <c r="V592" s="41"/>
      <c r="W592" s="41"/>
      <c r="X592" s="41"/>
      <c r="Y592" s="41"/>
      <c r="Z592" s="41"/>
      <c r="AA592" s="41"/>
      <c r="AB592" s="41"/>
      <c r="AC592" s="41"/>
      <c r="AD592" s="41"/>
      <c r="AE592" s="41"/>
      <c r="AR592" s="218" t="s">
        <v>418</v>
      </c>
      <c r="AT592" s="218" t="s">
        <v>285</v>
      </c>
      <c r="AU592" s="218" t="s">
        <v>91</v>
      </c>
      <c r="AY592" s="19" t="s">
        <v>137</v>
      </c>
      <c r="BE592" s="219">
        <f>IF(N592="základní",J592,0)</f>
        <v>0</v>
      </c>
      <c r="BF592" s="219">
        <f>IF(N592="snížená",J592,0)</f>
        <v>0</v>
      </c>
      <c r="BG592" s="219">
        <f>IF(N592="zákl. přenesená",J592,0)</f>
        <v>0</v>
      </c>
      <c r="BH592" s="219">
        <f>IF(N592="sníž. přenesená",J592,0)</f>
        <v>0</v>
      </c>
      <c r="BI592" s="219">
        <f>IF(N592="nulová",J592,0)</f>
        <v>0</v>
      </c>
      <c r="BJ592" s="19" t="s">
        <v>23</v>
      </c>
      <c r="BK592" s="219">
        <f>ROUND(I592*H592,2)</f>
        <v>0</v>
      </c>
      <c r="BL592" s="19" t="s">
        <v>322</v>
      </c>
      <c r="BM592" s="218" t="s">
        <v>1091</v>
      </c>
    </row>
    <row r="593" s="14" customFormat="1">
      <c r="A593" s="14"/>
      <c r="B593" s="231"/>
      <c r="C593" s="232"/>
      <c r="D593" s="222" t="s">
        <v>147</v>
      </c>
      <c r="E593" s="233" t="s">
        <v>36</v>
      </c>
      <c r="F593" s="234" t="s">
        <v>1092</v>
      </c>
      <c r="G593" s="232"/>
      <c r="H593" s="235">
        <v>590.755</v>
      </c>
      <c r="I593" s="236"/>
      <c r="J593" s="232"/>
      <c r="K593" s="232"/>
      <c r="L593" s="237"/>
      <c r="M593" s="238"/>
      <c r="N593" s="239"/>
      <c r="O593" s="239"/>
      <c r="P593" s="239"/>
      <c r="Q593" s="239"/>
      <c r="R593" s="239"/>
      <c r="S593" s="239"/>
      <c r="T593" s="240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41" t="s">
        <v>147</v>
      </c>
      <c r="AU593" s="241" t="s">
        <v>91</v>
      </c>
      <c r="AV593" s="14" t="s">
        <v>91</v>
      </c>
      <c r="AW593" s="14" t="s">
        <v>43</v>
      </c>
      <c r="AX593" s="14" t="s">
        <v>23</v>
      </c>
      <c r="AY593" s="241" t="s">
        <v>137</v>
      </c>
    </row>
    <row r="594" s="2" customFormat="1" ht="33" customHeight="1">
      <c r="A594" s="41"/>
      <c r="B594" s="42"/>
      <c r="C594" s="207" t="s">
        <v>1093</v>
      </c>
      <c r="D594" s="207" t="s">
        <v>140</v>
      </c>
      <c r="E594" s="208" t="s">
        <v>1094</v>
      </c>
      <c r="F594" s="209" t="s">
        <v>1095</v>
      </c>
      <c r="G594" s="210" t="s">
        <v>225</v>
      </c>
      <c r="H594" s="211">
        <v>934</v>
      </c>
      <c r="I594" s="212"/>
      <c r="J594" s="213">
        <f>ROUND(I594*H594,2)</f>
        <v>0</v>
      </c>
      <c r="K594" s="209" t="s">
        <v>226</v>
      </c>
      <c r="L594" s="47"/>
      <c r="M594" s="214" t="s">
        <v>36</v>
      </c>
      <c r="N594" s="215" t="s">
        <v>53</v>
      </c>
      <c r="O594" s="87"/>
      <c r="P594" s="216">
        <f>O594*H594</f>
        <v>0</v>
      </c>
      <c r="Q594" s="216">
        <v>0</v>
      </c>
      <c r="R594" s="216">
        <f>Q594*H594</f>
        <v>0</v>
      </c>
      <c r="S594" s="216">
        <v>0</v>
      </c>
      <c r="T594" s="217">
        <f>S594*H594</f>
        <v>0</v>
      </c>
      <c r="U594" s="41"/>
      <c r="V594" s="41"/>
      <c r="W594" s="41"/>
      <c r="X594" s="41"/>
      <c r="Y594" s="41"/>
      <c r="Z594" s="41"/>
      <c r="AA594" s="41"/>
      <c r="AB594" s="41"/>
      <c r="AC594" s="41"/>
      <c r="AD594" s="41"/>
      <c r="AE594" s="41"/>
      <c r="AR594" s="218" t="s">
        <v>322</v>
      </c>
      <c r="AT594" s="218" t="s">
        <v>140</v>
      </c>
      <c r="AU594" s="218" t="s">
        <v>91</v>
      </c>
      <c r="AY594" s="19" t="s">
        <v>137</v>
      </c>
      <c r="BE594" s="219">
        <f>IF(N594="základní",J594,0)</f>
        <v>0</v>
      </c>
      <c r="BF594" s="219">
        <f>IF(N594="snížená",J594,0)</f>
        <v>0</v>
      </c>
      <c r="BG594" s="219">
        <f>IF(N594="zákl. přenesená",J594,0)</f>
        <v>0</v>
      </c>
      <c r="BH594" s="219">
        <f>IF(N594="sníž. přenesená",J594,0)</f>
        <v>0</v>
      </c>
      <c r="BI594" s="219">
        <f>IF(N594="nulová",J594,0)</f>
        <v>0</v>
      </c>
      <c r="BJ594" s="19" t="s">
        <v>23</v>
      </c>
      <c r="BK594" s="219">
        <f>ROUND(I594*H594,2)</f>
        <v>0</v>
      </c>
      <c r="BL594" s="19" t="s">
        <v>322</v>
      </c>
      <c r="BM594" s="218" t="s">
        <v>1096</v>
      </c>
    </row>
    <row r="595" s="2" customFormat="1">
      <c r="A595" s="41"/>
      <c r="B595" s="42"/>
      <c r="C595" s="43"/>
      <c r="D595" s="256" t="s">
        <v>228</v>
      </c>
      <c r="E595" s="43"/>
      <c r="F595" s="257" t="s">
        <v>1097</v>
      </c>
      <c r="G595" s="43"/>
      <c r="H595" s="43"/>
      <c r="I595" s="258"/>
      <c r="J595" s="43"/>
      <c r="K595" s="43"/>
      <c r="L595" s="47"/>
      <c r="M595" s="259"/>
      <c r="N595" s="260"/>
      <c r="O595" s="87"/>
      <c r="P595" s="87"/>
      <c r="Q595" s="87"/>
      <c r="R595" s="87"/>
      <c r="S595" s="87"/>
      <c r="T595" s="88"/>
      <c r="U595" s="41"/>
      <c r="V595" s="41"/>
      <c r="W595" s="41"/>
      <c r="X595" s="41"/>
      <c r="Y595" s="41"/>
      <c r="Z595" s="41"/>
      <c r="AA595" s="41"/>
      <c r="AB595" s="41"/>
      <c r="AC595" s="41"/>
      <c r="AD595" s="41"/>
      <c r="AE595" s="41"/>
      <c r="AT595" s="19" t="s">
        <v>228</v>
      </c>
      <c r="AU595" s="19" t="s">
        <v>91</v>
      </c>
    </row>
    <row r="596" s="14" customFormat="1">
      <c r="A596" s="14"/>
      <c r="B596" s="231"/>
      <c r="C596" s="232"/>
      <c r="D596" s="222" t="s">
        <v>147</v>
      </c>
      <c r="E596" s="233" t="s">
        <v>36</v>
      </c>
      <c r="F596" s="234" t="s">
        <v>1098</v>
      </c>
      <c r="G596" s="232"/>
      <c r="H596" s="235">
        <v>934</v>
      </c>
      <c r="I596" s="236"/>
      <c r="J596" s="232"/>
      <c r="K596" s="232"/>
      <c r="L596" s="237"/>
      <c r="M596" s="238"/>
      <c r="N596" s="239"/>
      <c r="O596" s="239"/>
      <c r="P596" s="239"/>
      <c r="Q596" s="239"/>
      <c r="R596" s="239"/>
      <c r="S596" s="239"/>
      <c r="T596" s="240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241" t="s">
        <v>147</v>
      </c>
      <c r="AU596" s="241" t="s">
        <v>91</v>
      </c>
      <c r="AV596" s="14" t="s">
        <v>91</v>
      </c>
      <c r="AW596" s="14" t="s">
        <v>43</v>
      </c>
      <c r="AX596" s="14" t="s">
        <v>23</v>
      </c>
      <c r="AY596" s="241" t="s">
        <v>137</v>
      </c>
    </row>
    <row r="597" s="2" customFormat="1" ht="24.15" customHeight="1">
      <c r="A597" s="41"/>
      <c r="B597" s="42"/>
      <c r="C597" s="261" t="s">
        <v>1099</v>
      </c>
      <c r="D597" s="261" t="s">
        <v>285</v>
      </c>
      <c r="E597" s="262" t="s">
        <v>1100</v>
      </c>
      <c r="F597" s="263" t="s">
        <v>1101</v>
      </c>
      <c r="G597" s="264" t="s">
        <v>225</v>
      </c>
      <c r="H597" s="265">
        <v>1074.0999999999999</v>
      </c>
      <c r="I597" s="266"/>
      <c r="J597" s="267">
        <f>ROUND(I597*H597,2)</f>
        <v>0</v>
      </c>
      <c r="K597" s="263" t="s">
        <v>144</v>
      </c>
      <c r="L597" s="268"/>
      <c r="M597" s="269" t="s">
        <v>36</v>
      </c>
      <c r="N597" s="270" t="s">
        <v>53</v>
      </c>
      <c r="O597" s="87"/>
      <c r="P597" s="216">
        <f>O597*H597</f>
        <v>0</v>
      </c>
      <c r="Q597" s="216">
        <v>0.00020000000000000001</v>
      </c>
      <c r="R597" s="216">
        <f>Q597*H597</f>
        <v>0.21481999999999998</v>
      </c>
      <c r="S597" s="216">
        <v>0</v>
      </c>
      <c r="T597" s="217">
        <f>S597*H597</f>
        <v>0</v>
      </c>
      <c r="U597" s="41"/>
      <c r="V597" s="41"/>
      <c r="W597" s="41"/>
      <c r="X597" s="41"/>
      <c r="Y597" s="41"/>
      <c r="Z597" s="41"/>
      <c r="AA597" s="41"/>
      <c r="AB597" s="41"/>
      <c r="AC597" s="41"/>
      <c r="AD597" s="41"/>
      <c r="AE597" s="41"/>
      <c r="AR597" s="218" t="s">
        <v>418</v>
      </c>
      <c r="AT597" s="218" t="s">
        <v>285</v>
      </c>
      <c r="AU597" s="218" t="s">
        <v>91</v>
      </c>
      <c r="AY597" s="19" t="s">
        <v>137</v>
      </c>
      <c r="BE597" s="219">
        <f>IF(N597="základní",J597,0)</f>
        <v>0</v>
      </c>
      <c r="BF597" s="219">
        <f>IF(N597="snížená",J597,0)</f>
        <v>0</v>
      </c>
      <c r="BG597" s="219">
        <f>IF(N597="zákl. přenesená",J597,0)</f>
        <v>0</v>
      </c>
      <c r="BH597" s="219">
        <f>IF(N597="sníž. přenesená",J597,0)</f>
        <v>0</v>
      </c>
      <c r="BI597" s="219">
        <f>IF(N597="nulová",J597,0)</f>
        <v>0</v>
      </c>
      <c r="BJ597" s="19" t="s">
        <v>23</v>
      </c>
      <c r="BK597" s="219">
        <f>ROUND(I597*H597,2)</f>
        <v>0</v>
      </c>
      <c r="BL597" s="19" t="s">
        <v>322</v>
      </c>
      <c r="BM597" s="218" t="s">
        <v>1102</v>
      </c>
    </row>
    <row r="598" s="14" customFormat="1">
      <c r="A598" s="14"/>
      <c r="B598" s="231"/>
      <c r="C598" s="232"/>
      <c r="D598" s="222" t="s">
        <v>147</v>
      </c>
      <c r="E598" s="233" t="s">
        <v>36</v>
      </c>
      <c r="F598" s="234" t="s">
        <v>1103</v>
      </c>
      <c r="G598" s="232"/>
      <c r="H598" s="235">
        <v>1074.0999999999999</v>
      </c>
      <c r="I598" s="236"/>
      <c r="J598" s="232"/>
      <c r="K598" s="232"/>
      <c r="L598" s="237"/>
      <c r="M598" s="238"/>
      <c r="N598" s="239"/>
      <c r="O598" s="239"/>
      <c r="P598" s="239"/>
      <c r="Q598" s="239"/>
      <c r="R598" s="239"/>
      <c r="S598" s="239"/>
      <c r="T598" s="240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41" t="s">
        <v>147</v>
      </c>
      <c r="AU598" s="241" t="s">
        <v>91</v>
      </c>
      <c r="AV598" s="14" t="s">
        <v>91</v>
      </c>
      <c r="AW598" s="14" t="s">
        <v>43</v>
      </c>
      <c r="AX598" s="14" t="s">
        <v>23</v>
      </c>
      <c r="AY598" s="241" t="s">
        <v>137</v>
      </c>
    </row>
    <row r="599" s="2" customFormat="1" ht="24.15" customHeight="1">
      <c r="A599" s="41"/>
      <c r="B599" s="42"/>
      <c r="C599" s="207" t="s">
        <v>1104</v>
      </c>
      <c r="D599" s="207" t="s">
        <v>140</v>
      </c>
      <c r="E599" s="208" t="s">
        <v>1105</v>
      </c>
      <c r="F599" s="209" t="s">
        <v>1106</v>
      </c>
      <c r="G599" s="210" t="s">
        <v>225</v>
      </c>
      <c r="H599" s="211">
        <v>57.75</v>
      </c>
      <c r="I599" s="212"/>
      <c r="J599" s="213">
        <f>ROUND(I599*H599,2)</f>
        <v>0</v>
      </c>
      <c r="K599" s="209" t="s">
        <v>226</v>
      </c>
      <c r="L599" s="47"/>
      <c r="M599" s="214" t="s">
        <v>36</v>
      </c>
      <c r="N599" s="215" t="s">
        <v>53</v>
      </c>
      <c r="O599" s="87"/>
      <c r="P599" s="216">
        <f>O599*H599</f>
        <v>0</v>
      </c>
      <c r="Q599" s="216">
        <v>0</v>
      </c>
      <c r="R599" s="216">
        <f>Q599*H599</f>
        <v>0</v>
      </c>
      <c r="S599" s="216">
        <v>0</v>
      </c>
      <c r="T599" s="217">
        <f>S599*H599</f>
        <v>0</v>
      </c>
      <c r="U599" s="41"/>
      <c r="V599" s="41"/>
      <c r="W599" s="41"/>
      <c r="X599" s="41"/>
      <c r="Y599" s="41"/>
      <c r="Z599" s="41"/>
      <c r="AA599" s="41"/>
      <c r="AB599" s="41"/>
      <c r="AC599" s="41"/>
      <c r="AD599" s="41"/>
      <c r="AE599" s="41"/>
      <c r="AR599" s="218" t="s">
        <v>322</v>
      </c>
      <c r="AT599" s="218" t="s">
        <v>140</v>
      </c>
      <c r="AU599" s="218" t="s">
        <v>91</v>
      </c>
      <c r="AY599" s="19" t="s">
        <v>137</v>
      </c>
      <c r="BE599" s="219">
        <f>IF(N599="základní",J599,0)</f>
        <v>0</v>
      </c>
      <c r="BF599" s="219">
        <f>IF(N599="snížená",J599,0)</f>
        <v>0</v>
      </c>
      <c r="BG599" s="219">
        <f>IF(N599="zákl. přenesená",J599,0)</f>
        <v>0</v>
      </c>
      <c r="BH599" s="219">
        <f>IF(N599="sníž. přenesená",J599,0)</f>
        <v>0</v>
      </c>
      <c r="BI599" s="219">
        <f>IF(N599="nulová",J599,0)</f>
        <v>0</v>
      </c>
      <c r="BJ599" s="19" t="s">
        <v>23</v>
      </c>
      <c r="BK599" s="219">
        <f>ROUND(I599*H599,2)</f>
        <v>0</v>
      </c>
      <c r="BL599" s="19" t="s">
        <v>322</v>
      </c>
      <c r="BM599" s="218" t="s">
        <v>1107</v>
      </c>
    </row>
    <row r="600" s="2" customFormat="1">
      <c r="A600" s="41"/>
      <c r="B600" s="42"/>
      <c r="C600" s="43"/>
      <c r="D600" s="256" t="s">
        <v>228</v>
      </c>
      <c r="E600" s="43"/>
      <c r="F600" s="257" t="s">
        <v>1108</v>
      </c>
      <c r="G600" s="43"/>
      <c r="H600" s="43"/>
      <c r="I600" s="258"/>
      <c r="J600" s="43"/>
      <c r="K600" s="43"/>
      <c r="L600" s="47"/>
      <c r="M600" s="259"/>
      <c r="N600" s="260"/>
      <c r="O600" s="87"/>
      <c r="P600" s="87"/>
      <c r="Q600" s="87"/>
      <c r="R600" s="87"/>
      <c r="S600" s="87"/>
      <c r="T600" s="88"/>
      <c r="U600" s="41"/>
      <c r="V600" s="41"/>
      <c r="W600" s="41"/>
      <c r="X600" s="41"/>
      <c r="Y600" s="41"/>
      <c r="Z600" s="41"/>
      <c r="AA600" s="41"/>
      <c r="AB600" s="41"/>
      <c r="AC600" s="41"/>
      <c r="AD600" s="41"/>
      <c r="AE600" s="41"/>
      <c r="AT600" s="19" t="s">
        <v>228</v>
      </c>
      <c r="AU600" s="19" t="s">
        <v>91</v>
      </c>
    </row>
    <row r="601" s="14" customFormat="1">
      <c r="A601" s="14"/>
      <c r="B601" s="231"/>
      <c r="C601" s="232"/>
      <c r="D601" s="222" t="s">
        <v>147</v>
      </c>
      <c r="E601" s="233" t="s">
        <v>36</v>
      </c>
      <c r="F601" s="234" t="s">
        <v>1109</v>
      </c>
      <c r="G601" s="232"/>
      <c r="H601" s="235">
        <v>57.75</v>
      </c>
      <c r="I601" s="236"/>
      <c r="J601" s="232"/>
      <c r="K601" s="232"/>
      <c r="L601" s="237"/>
      <c r="M601" s="238"/>
      <c r="N601" s="239"/>
      <c r="O601" s="239"/>
      <c r="P601" s="239"/>
      <c r="Q601" s="239"/>
      <c r="R601" s="239"/>
      <c r="S601" s="239"/>
      <c r="T601" s="240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41" t="s">
        <v>147</v>
      </c>
      <c r="AU601" s="241" t="s">
        <v>91</v>
      </c>
      <c r="AV601" s="14" t="s">
        <v>91</v>
      </c>
      <c r="AW601" s="14" t="s">
        <v>43</v>
      </c>
      <c r="AX601" s="14" t="s">
        <v>23</v>
      </c>
      <c r="AY601" s="241" t="s">
        <v>137</v>
      </c>
    </row>
    <row r="602" s="2" customFormat="1" ht="24.15" customHeight="1">
      <c r="A602" s="41"/>
      <c r="B602" s="42"/>
      <c r="C602" s="261" t="s">
        <v>1110</v>
      </c>
      <c r="D602" s="261" t="s">
        <v>285</v>
      </c>
      <c r="E602" s="262" t="s">
        <v>1111</v>
      </c>
      <c r="F602" s="263" t="s">
        <v>1112</v>
      </c>
      <c r="G602" s="264" t="s">
        <v>280</v>
      </c>
      <c r="H602" s="265">
        <v>121.27500000000001</v>
      </c>
      <c r="I602" s="266"/>
      <c r="J602" s="267">
        <f>ROUND(I602*H602,2)</f>
        <v>0</v>
      </c>
      <c r="K602" s="263" t="s">
        <v>36</v>
      </c>
      <c r="L602" s="268"/>
      <c r="M602" s="269" t="s">
        <v>36</v>
      </c>
      <c r="N602" s="270" t="s">
        <v>53</v>
      </c>
      <c r="O602" s="87"/>
      <c r="P602" s="216">
        <f>O602*H602</f>
        <v>0</v>
      </c>
      <c r="Q602" s="216">
        <v>0.00050000000000000001</v>
      </c>
      <c r="R602" s="216">
        <f>Q602*H602</f>
        <v>0.060637500000000004</v>
      </c>
      <c r="S602" s="216">
        <v>0</v>
      </c>
      <c r="T602" s="217">
        <f>S602*H602</f>
        <v>0</v>
      </c>
      <c r="U602" s="41"/>
      <c r="V602" s="41"/>
      <c r="W602" s="41"/>
      <c r="X602" s="41"/>
      <c r="Y602" s="41"/>
      <c r="Z602" s="41"/>
      <c r="AA602" s="41"/>
      <c r="AB602" s="41"/>
      <c r="AC602" s="41"/>
      <c r="AD602" s="41"/>
      <c r="AE602" s="41"/>
      <c r="AR602" s="218" t="s">
        <v>418</v>
      </c>
      <c r="AT602" s="218" t="s">
        <v>285</v>
      </c>
      <c r="AU602" s="218" t="s">
        <v>91</v>
      </c>
      <c r="AY602" s="19" t="s">
        <v>137</v>
      </c>
      <c r="BE602" s="219">
        <f>IF(N602="základní",J602,0)</f>
        <v>0</v>
      </c>
      <c r="BF602" s="219">
        <f>IF(N602="snížená",J602,0)</f>
        <v>0</v>
      </c>
      <c r="BG602" s="219">
        <f>IF(N602="zákl. přenesená",J602,0)</f>
        <v>0</v>
      </c>
      <c r="BH602" s="219">
        <f>IF(N602="sníž. přenesená",J602,0)</f>
        <v>0</v>
      </c>
      <c r="BI602" s="219">
        <f>IF(N602="nulová",J602,0)</f>
        <v>0</v>
      </c>
      <c r="BJ602" s="19" t="s">
        <v>23</v>
      </c>
      <c r="BK602" s="219">
        <f>ROUND(I602*H602,2)</f>
        <v>0</v>
      </c>
      <c r="BL602" s="19" t="s">
        <v>322</v>
      </c>
      <c r="BM602" s="218" t="s">
        <v>1113</v>
      </c>
    </row>
    <row r="603" s="14" customFormat="1">
      <c r="A603" s="14"/>
      <c r="B603" s="231"/>
      <c r="C603" s="232"/>
      <c r="D603" s="222" t="s">
        <v>147</v>
      </c>
      <c r="E603" s="233" t="s">
        <v>36</v>
      </c>
      <c r="F603" s="234" t="s">
        <v>1114</v>
      </c>
      <c r="G603" s="232"/>
      <c r="H603" s="235">
        <v>115.5</v>
      </c>
      <c r="I603" s="236"/>
      <c r="J603" s="232"/>
      <c r="K603" s="232"/>
      <c r="L603" s="237"/>
      <c r="M603" s="238"/>
      <c r="N603" s="239"/>
      <c r="O603" s="239"/>
      <c r="P603" s="239"/>
      <c r="Q603" s="239"/>
      <c r="R603" s="239"/>
      <c r="S603" s="239"/>
      <c r="T603" s="240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T603" s="241" t="s">
        <v>147</v>
      </c>
      <c r="AU603" s="241" t="s">
        <v>91</v>
      </c>
      <c r="AV603" s="14" t="s">
        <v>91</v>
      </c>
      <c r="AW603" s="14" t="s">
        <v>43</v>
      </c>
      <c r="AX603" s="14" t="s">
        <v>23</v>
      </c>
      <c r="AY603" s="241" t="s">
        <v>137</v>
      </c>
    </row>
    <row r="604" s="14" customFormat="1">
      <c r="A604" s="14"/>
      <c r="B604" s="231"/>
      <c r="C604" s="232"/>
      <c r="D604" s="222" t="s">
        <v>147</v>
      </c>
      <c r="E604" s="232"/>
      <c r="F604" s="234" t="s">
        <v>1115</v>
      </c>
      <c r="G604" s="232"/>
      <c r="H604" s="235">
        <v>121.27500000000001</v>
      </c>
      <c r="I604" s="236"/>
      <c r="J604" s="232"/>
      <c r="K604" s="232"/>
      <c r="L604" s="237"/>
      <c r="M604" s="238"/>
      <c r="N604" s="239"/>
      <c r="O604" s="239"/>
      <c r="P604" s="239"/>
      <c r="Q604" s="239"/>
      <c r="R604" s="239"/>
      <c r="S604" s="239"/>
      <c r="T604" s="240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241" t="s">
        <v>147</v>
      </c>
      <c r="AU604" s="241" t="s">
        <v>91</v>
      </c>
      <c r="AV604" s="14" t="s">
        <v>91</v>
      </c>
      <c r="AW604" s="14" t="s">
        <v>4</v>
      </c>
      <c r="AX604" s="14" t="s">
        <v>23</v>
      </c>
      <c r="AY604" s="241" t="s">
        <v>137</v>
      </c>
    </row>
    <row r="605" s="2" customFormat="1" ht="55.5" customHeight="1">
      <c r="A605" s="41"/>
      <c r="B605" s="42"/>
      <c r="C605" s="207" t="s">
        <v>1116</v>
      </c>
      <c r="D605" s="207" t="s">
        <v>140</v>
      </c>
      <c r="E605" s="208" t="s">
        <v>1117</v>
      </c>
      <c r="F605" s="209" t="s">
        <v>1118</v>
      </c>
      <c r="G605" s="210" t="s">
        <v>234</v>
      </c>
      <c r="H605" s="211">
        <v>5.7750000000000004</v>
      </c>
      <c r="I605" s="212"/>
      <c r="J605" s="213">
        <f>ROUND(I605*H605,2)</f>
        <v>0</v>
      </c>
      <c r="K605" s="209" t="s">
        <v>226</v>
      </c>
      <c r="L605" s="47"/>
      <c r="M605" s="214" t="s">
        <v>36</v>
      </c>
      <c r="N605" s="215" t="s">
        <v>53</v>
      </c>
      <c r="O605" s="87"/>
      <c r="P605" s="216">
        <f>O605*H605</f>
        <v>0</v>
      </c>
      <c r="Q605" s="216">
        <v>0</v>
      </c>
      <c r="R605" s="216">
        <f>Q605*H605</f>
        <v>0</v>
      </c>
      <c r="S605" s="216">
        <v>0</v>
      </c>
      <c r="T605" s="217">
        <f>S605*H605</f>
        <v>0</v>
      </c>
      <c r="U605" s="41"/>
      <c r="V605" s="41"/>
      <c r="W605" s="41"/>
      <c r="X605" s="41"/>
      <c r="Y605" s="41"/>
      <c r="Z605" s="41"/>
      <c r="AA605" s="41"/>
      <c r="AB605" s="41"/>
      <c r="AC605" s="41"/>
      <c r="AD605" s="41"/>
      <c r="AE605" s="41"/>
      <c r="AR605" s="218" t="s">
        <v>322</v>
      </c>
      <c r="AT605" s="218" t="s">
        <v>140</v>
      </c>
      <c r="AU605" s="218" t="s">
        <v>91</v>
      </c>
      <c r="AY605" s="19" t="s">
        <v>137</v>
      </c>
      <c r="BE605" s="219">
        <f>IF(N605="základní",J605,0)</f>
        <v>0</v>
      </c>
      <c r="BF605" s="219">
        <f>IF(N605="snížená",J605,0)</f>
        <v>0</v>
      </c>
      <c r="BG605" s="219">
        <f>IF(N605="zákl. přenesená",J605,0)</f>
        <v>0</v>
      </c>
      <c r="BH605" s="219">
        <f>IF(N605="sníž. přenesená",J605,0)</f>
        <v>0</v>
      </c>
      <c r="BI605" s="219">
        <f>IF(N605="nulová",J605,0)</f>
        <v>0</v>
      </c>
      <c r="BJ605" s="19" t="s">
        <v>23</v>
      </c>
      <c r="BK605" s="219">
        <f>ROUND(I605*H605,2)</f>
        <v>0</v>
      </c>
      <c r="BL605" s="19" t="s">
        <v>322</v>
      </c>
      <c r="BM605" s="218" t="s">
        <v>1119</v>
      </c>
    </row>
    <row r="606" s="2" customFormat="1">
      <c r="A606" s="41"/>
      <c r="B606" s="42"/>
      <c r="C606" s="43"/>
      <c r="D606" s="256" t="s">
        <v>228</v>
      </c>
      <c r="E606" s="43"/>
      <c r="F606" s="257" t="s">
        <v>1120</v>
      </c>
      <c r="G606" s="43"/>
      <c r="H606" s="43"/>
      <c r="I606" s="258"/>
      <c r="J606" s="43"/>
      <c r="K606" s="43"/>
      <c r="L606" s="47"/>
      <c r="M606" s="259"/>
      <c r="N606" s="260"/>
      <c r="O606" s="87"/>
      <c r="P606" s="87"/>
      <c r="Q606" s="87"/>
      <c r="R606" s="87"/>
      <c r="S606" s="87"/>
      <c r="T606" s="88"/>
      <c r="U606" s="41"/>
      <c r="V606" s="41"/>
      <c r="W606" s="41"/>
      <c r="X606" s="41"/>
      <c r="Y606" s="41"/>
      <c r="Z606" s="41"/>
      <c r="AA606" s="41"/>
      <c r="AB606" s="41"/>
      <c r="AC606" s="41"/>
      <c r="AD606" s="41"/>
      <c r="AE606" s="41"/>
      <c r="AT606" s="19" t="s">
        <v>228</v>
      </c>
      <c r="AU606" s="19" t="s">
        <v>91</v>
      </c>
    </row>
    <row r="607" s="14" customFormat="1">
      <c r="A607" s="14"/>
      <c r="B607" s="231"/>
      <c r="C607" s="232"/>
      <c r="D607" s="222" t="s">
        <v>147</v>
      </c>
      <c r="E607" s="233" t="s">
        <v>36</v>
      </c>
      <c r="F607" s="234" t="s">
        <v>1121</v>
      </c>
      <c r="G607" s="232"/>
      <c r="H607" s="235">
        <v>5.7750000000000004</v>
      </c>
      <c r="I607" s="236"/>
      <c r="J607" s="232"/>
      <c r="K607" s="232"/>
      <c r="L607" s="237"/>
      <c r="M607" s="238"/>
      <c r="N607" s="239"/>
      <c r="O607" s="239"/>
      <c r="P607" s="239"/>
      <c r="Q607" s="239"/>
      <c r="R607" s="239"/>
      <c r="S607" s="239"/>
      <c r="T607" s="240"/>
      <c r="U607" s="14"/>
      <c r="V607" s="14"/>
      <c r="W607" s="14"/>
      <c r="X607" s="14"/>
      <c r="Y607" s="14"/>
      <c r="Z607" s="14"/>
      <c r="AA607" s="14"/>
      <c r="AB607" s="14"/>
      <c r="AC607" s="14"/>
      <c r="AD607" s="14"/>
      <c r="AE607" s="14"/>
      <c r="AT607" s="241" t="s">
        <v>147</v>
      </c>
      <c r="AU607" s="241" t="s">
        <v>91</v>
      </c>
      <c r="AV607" s="14" t="s">
        <v>91</v>
      </c>
      <c r="AW607" s="14" t="s">
        <v>43</v>
      </c>
      <c r="AX607" s="14" t="s">
        <v>23</v>
      </c>
      <c r="AY607" s="241" t="s">
        <v>137</v>
      </c>
    </row>
    <row r="608" s="2" customFormat="1" ht="16.5" customHeight="1">
      <c r="A608" s="41"/>
      <c r="B608" s="42"/>
      <c r="C608" s="261" t="s">
        <v>1122</v>
      </c>
      <c r="D608" s="261" t="s">
        <v>285</v>
      </c>
      <c r="E608" s="262" t="s">
        <v>1123</v>
      </c>
      <c r="F608" s="263" t="s">
        <v>1124</v>
      </c>
      <c r="G608" s="264" t="s">
        <v>266</v>
      </c>
      <c r="H608" s="265">
        <v>5.7750000000000004</v>
      </c>
      <c r="I608" s="266"/>
      <c r="J608" s="267">
        <f>ROUND(I608*H608,2)</f>
        <v>0</v>
      </c>
      <c r="K608" s="263" t="s">
        <v>226</v>
      </c>
      <c r="L608" s="268"/>
      <c r="M608" s="269" t="s">
        <v>36</v>
      </c>
      <c r="N608" s="270" t="s">
        <v>53</v>
      </c>
      <c r="O608" s="87"/>
      <c r="P608" s="216">
        <f>O608*H608</f>
        <v>0</v>
      </c>
      <c r="Q608" s="216">
        <v>1</v>
      </c>
      <c r="R608" s="216">
        <f>Q608*H608</f>
        <v>5.7750000000000004</v>
      </c>
      <c r="S608" s="216">
        <v>0</v>
      </c>
      <c r="T608" s="217">
        <f>S608*H608</f>
        <v>0</v>
      </c>
      <c r="U608" s="41"/>
      <c r="V608" s="41"/>
      <c r="W608" s="41"/>
      <c r="X608" s="41"/>
      <c r="Y608" s="41"/>
      <c r="Z608" s="41"/>
      <c r="AA608" s="41"/>
      <c r="AB608" s="41"/>
      <c r="AC608" s="41"/>
      <c r="AD608" s="41"/>
      <c r="AE608" s="41"/>
      <c r="AR608" s="218" t="s">
        <v>418</v>
      </c>
      <c r="AT608" s="218" t="s">
        <v>285</v>
      </c>
      <c r="AU608" s="218" t="s">
        <v>91</v>
      </c>
      <c r="AY608" s="19" t="s">
        <v>137</v>
      </c>
      <c r="BE608" s="219">
        <f>IF(N608="základní",J608,0)</f>
        <v>0</v>
      </c>
      <c r="BF608" s="219">
        <f>IF(N608="snížená",J608,0)</f>
        <v>0</v>
      </c>
      <c r="BG608" s="219">
        <f>IF(N608="zákl. přenesená",J608,0)</f>
        <v>0</v>
      </c>
      <c r="BH608" s="219">
        <f>IF(N608="sníž. přenesená",J608,0)</f>
        <v>0</v>
      </c>
      <c r="BI608" s="219">
        <f>IF(N608="nulová",J608,0)</f>
        <v>0</v>
      </c>
      <c r="BJ608" s="19" t="s">
        <v>23</v>
      </c>
      <c r="BK608" s="219">
        <f>ROUND(I608*H608,2)</f>
        <v>0</v>
      </c>
      <c r="BL608" s="19" t="s">
        <v>322</v>
      </c>
      <c r="BM608" s="218" t="s">
        <v>1125</v>
      </c>
    </row>
    <row r="609" s="2" customFormat="1" ht="24.15" customHeight="1">
      <c r="A609" s="41"/>
      <c r="B609" s="42"/>
      <c r="C609" s="207" t="s">
        <v>1126</v>
      </c>
      <c r="D609" s="207" t="s">
        <v>140</v>
      </c>
      <c r="E609" s="208" t="s">
        <v>1127</v>
      </c>
      <c r="F609" s="209" t="s">
        <v>1128</v>
      </c>
      <c r="G609" s="210" t="s">
        <v>225</v>
      </c>
      <c r="H609" s="211">
        <v>351.5</v>
      </c>
      <c r="I609" s="212"/>
      <c r="J609" s="213">
        <f>ROUND(I609*H609,2)</f>
        <v>0</v>
      </c>
      <c r="K609" s="209" t="s">
        <v>36</v>
      </c>
      <c r="L609" s="47"/>
      <c r="M609" s="214" t="s">
        <v>36</v>
      </c>
      <c r="N609" s="215" t="s">
        <v>53</v>
      </c>
      <c r="O609" s="87"/>
      <c r="P609" s="216">
        <f>O609*H609</f>
        <v>0</v>
      </c>
      <c r="Q609" s="216">
        <v>0.029999999999999999</v>
      </c>
      <c r="R609" s="216">
        <f>Q609*H609</f>
        <v>10.545</v>
      </c>
      <c r="S609" s="216">
        <v>0</v>
      </c>
      <c r="T609" s="217">
        <f>S609*H609</f>
        <v>0</v>
      </c>
      <c r="U609" s="41"/>
      <c r="V609" s="41"/>
      <c r="W609" s="41"/>
      <c r="X609" s="41"/>
      <c r="Y609" s="41"/>
      <c r="Z609" s="41"/>
      <c r="AA609" s="41"/>
      <c r="AB609" s="41"/>
      <c r="AC609" s="41"/>
      <c r="AD609" s="41"/>
      <c r="AE609" s="41"/>
      <c r="AR609" s="218" t="s">
        <v>322</v>
      </c>
      <c r="AT609" s="218" t="s">
        <v>140</v>
      </c>
      <c r="AU609" s="218" t="s">
        <v>91</v>
      </c>
      <c r="AY609" s="19" t="s">
        <v>137</v>
      </c>
      <c r="BE609" s="219">
        <f>IF(N609="základní",J609,0)</f>
        <v>0</v>
      </c>
      <c r="BF609" s="219">
        <f>IF(N609="snížená",J609,0)</f>
        <v>0</v>
      </c>
      <c r="BG609" s="219">
        <f>IF(N609="zákl. přenesená",J609,0)</f>
        <v>0</v>
      </c>
      <c r="BH609" s="219">
        <f>IF(N609="sníž. přenesená",J609,0)</f>
        <v>0</v>
      </c>
      <c r="BI609" s="219">
        <f>IF(N609="nulová",J609,0)</f>
        <v>0</v>
      </c>
      <c r="BJ609" s="19" t="s">
        <v>23</v>
      </c>
      <c r="BK609" s="219">
        <f>ROUND(I609*H609,2)</f>
        <v>0</v>
      </c>
      <c r="BL609" s="19" t="s">
        <v>322</v>
      </c>
      <c r="BM609" s="218" t="s">
        <v>1129</v>
      </c>
    </row>
    <row r="610" s="14" customFormat="1">
      <c r="A610" s="14"/>
      <c r="B610" s="231"/>
      <c r="C610" s="232"/>
      <c r="D610" s="222" t="s">
        <v>147</v>
      </c>
      <c r="E610" s="233" t="s">
        <v>36</v>
      </c>
      <c r="F610" s="234" t="s">
        <v>1130</v>
      </c>
      <c r="G610" s="232"/>
      <c r="H610" s="235">
        <v>351.5</v>
      </c>
      <c r="I610" s="236"/>
      <c r="J610" s="232"/>
      <c r="K610" s="232"/>
      <c r="L610" s="237"/>
      <c r="M610" s="238"/>
      <c r="N610" s="239"/>
      <c r="O610" s="239"/>
      <c r="P610" s="239"/>
      <c r="Q610" s="239"/>
      <c r="R610" s="239"/>
      <c r="S610" s="239"/>
      <c r="T610" s="240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T610" s="241" t="s">
        <v>147</v>
      </c>
      <c r="AU610" s="241" t="s">
        <v>91</v>
      </c>
      <c r="AV610" s="14" t="s">
        <v>91</v>
      </c>
      <c r="AW610" s="14" t="s">
        <v>43</v>
      </c>
      <c r="AX610" s="14" t="s">
        <v>23</v>
      </c>
      <c r="AY610" s="241" t="s">
        <v>137</v>
      </c>
    </row>
    <row r="611" s="2" customFormat="1" ht="24.15" customHeight="1">
      <c r="A611" s="41"/>
      <c r="B611" s="42"/>
      <c r="C611" s="207" t="s">
        <v>1131</v>
      </c>
      <c r="D611" s="207" t="s">
        <v>140</v>
      </c>
      <c r="E611" s="208" t="s">
        <v>1132</v>
      </c>
      <c r="F611" s="209" t="s">
        <v>1133</v>
      </c>
      <c r="G611" s="210" t="s">
        <v>280</v>
      </c>
      <c r="H611" s="211">
        <v>77</v>
      </c>
      <c r="I611" s="212"/>
      <c r="J611" s="213">
        <f>ROUND(I611*H611,2)</f>
        <v>0</v>
      </c>
      <c r="K611" s="209" t="s">
        <v>226</v>
      </c>
      <c r="L611" s="47"/>
      <c r="M611" s="214" t="s">
        <v>36</v>
      </c>
      <c r="N611" s="215" t="s">
        <v>53</v>
      </c>
      <c r="O611" s="87"/>
      <c r="P611" s="216">
        <f>O611*H611</f>
        <v>0</v>
      </c>
      <c r="Q611" s="216">
        <v>0.00031</v>
      </c>
      <c r="R611" s="216">
        <f>Q611*H611</f>
        <v>0.023869999999999999</v>
      </c>
      <c r="S611" s="216">
        <v>0</v>
      </c>
      <c r="T611" s="217">
        <f>S611*H611</f>
        <v>0</v>
      </c>
      <c r="U611" s="41"/>
      <c r="V611" s="41"/>
      <c r="W611" s="41"/>
      <c r="X611" s="41"/>
      <c r="Y611" s="41"/>
      <c r="Z611" s="41"/>
      <c r="AA611" s="41"/>
      <c r="AB611" s="41"/>
      <c r="AC611" s="41"/>
      <c r="AD611" s="41"/>
      <c r="AE611" s="41"/>
      <c r="AR611" s="218" t="s">
        <v>322</v>
      </c>
      <c r="AT611" s="218" t="s">
        <v>140</v>
      </c>
      <c r="AU611" s="218" t="s">
        <v>91</v>
      </c>
      <c r="AY611" s="19" t="s">
        <v>137</v>
      </c>
      <c r="BE611" s="219">
        <f>IF(N611="základní",J611,0)</f>
        <v>0</v>
      </c>
      <c r="BF611" s="219">
        <f>IF(N611="snížená",J611,0)</f>
        <v>0</v>
      </c>
      <c r="BG611" s="219">
        <f>IF(N611="zákl. přenesená",J611,0)</f>
        <v>0</v>
      </c>
      <c r="BH611" s="219">
        <f>IF(N611="sníž. přenesená",J611,0)</f>
        <v>0</v>
      </c>
      <c r="BI611" s="219">
        <f>IF(N611="nulová",J611,0)</f>
        <v>0</v>
      </c>
      <c r="BJ611" s="19" t="s">
        <v>23</v>
      </c>
      <c r="BK611" s="219">
        <f>ROUND(I611*H611,2)</f>
        <v>0</v>
      </c>
      <c r="BL611" s="19" t="s">
        <v>322</v>
      </c>
      <c r="BM611" s="218" t="s">
        <v>1134</v>
      </c>
    </row>
    <row r="612" s="2" customFormat="1">
      <c r="A612" s="41"/>
      <c r="B612" s="42"/>
      <c r="C612" s="43"/>
      <c r="D612" s="256" t="s">
        <v>228</v>
      </c>
      <c r="E612" s="43"/>
      <c r="F612" s="257" t="s">
        <v>1135</v>
      </c>
      <c r="G612" s="43"/>
      <c r="H612" s="43"/>
      <c r="I612" s="258"/>
      <c r="J612" s="43"/>
      <c r="K612" s="43"/>
      <c r="L612" s="47"/>
      <c r="M612" s="259"/>
      <c r="N612" s="260"/>
      <c r="O612" s="87"/>
      <c r="P612" s="87"/>
      <c r="Q612" s="87"/>
      <c r="R612" s="87"/>
      <c r="S612" s="87"/>
      <c r="T612" s="88"/>
      <c r="U612" s="41"/>
      <c r="V612" s="41"/>
      <c r="W612" s="41"/>
      <c r="X612" s="41"/>
      <c r="Y612" s="41"/>
      <c r="Z612" s="41"/>
      <c r="AA612" s="41"/>
      <c r="AB612" s="41"/>
      <c r="AC612" s="41"/>
      <c r="AD612" s="41"/>
      <c r="AE612" s="41"/>
      <c r="AT612" s="19" t="s">
        <v>228</v>
      </c>
      <c r="AU612" s="19" t="s">
        <v>91</v>
      </c>
    </row>
    <row r="613" s="14" customFormat="1">
      <c r="A613" s="14"/>
      <c r="B613" s="231"/>
      <c r="C613" s="232"/>
      <c r="D613" s="222" t="s">
        <v>147</v>
      </c>
      <c r="E613" s="233" t="s">
        <v>36</v>
      </c>
      <c r="F613" s="234" t="s">
        <v>679</v>
      </c>
      <c r="G613" s="232"/>
      <c r="H613" s="235">
        <v>77</v>
      </c>
      <c r="I613" s="236"/>
      <c r="J613" s="232"/>
      <c r="K613" s="232"/>
      <c r="L613" s="237"/>
      <c r="M613" s="238"/>
      <c r="N613" s="239"/>
      <c r="O613" s="239"/>
      <c r="P613" s="239"/>
      <c r="Q613" s="239"/>
      <c r="R613" s="239"/>
      <c r="S613" s="239"/>
      <c r="T613" s="240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T613" s="241" t="s">
        <v>147</v>
      </c>
      <c r="AU613" s="241" t="s">
        <v>91</v>
      </c>
      <c r="AV613" s="14" t="s">
        <v>91</v>
      </c>
      <c r="AW613" s="14" t="s">
        <v>43</v>
      </c>
      <c r="AX613" s="14" t="s">
        <v>23</v>
      </c>
      <c r="AY613" s="241" t="s">
        <v>137</v>
      </c>
    </row>
    <row r="614" s="2" customFormat="1" ht="24.15" customHeight="1">
      <c r="A614" s="41"/>
      <c r="B614" s="42"/>
      <c r="C614" s="261" t="s">
        <v>1136</v>
      </c>
      <c r="D614" s="261" t="s">
        <v>285</v>
      </c>
      <c r="E614" s="262" t="s">
        <v>1137</v>
      </c>
      <c r="F614" s="263" t="s">
        <v>1138</v>
      </c>
      <c r="G614" s="264" t="s">
        <v>394</v>
      </c>
      <c r="H614" s="265">
        <v>86.099999999999994</v>
      </c>
      <c r="I614" s="266"/>
      <c r="J614" s="267">
        <f>ROUND(I614*H614,2)</f>
        <v>0</v>
      </c>
      <c r="K614" s="263" t="s">
        <v>144</v>
      </c>
      <c r="L614" s="268"/>
      <c r="M614" s="269" t="s">
        <v>36</v>
      </c>
      <c r="N614" s="270" t="s">
        <v>53</v>
      </c>
      <c r="O614" s="87"/>
      <c r="P614" s="216">
        <f>O614*H614</f>
        <v>0</v>
      </c>
      <c r="Q614" s="216">
        <v>0.0015</v>
      </c>
      <c r="R614" s="216">
        <f>Q614*H614</f>
        <v>0.12914999999999999</v>
      </c>
      <c r="S614" s="216">
        <v>0</v>
      </c>
      <c r="T614" s="217">
        <f>S614*H614</f>
        <v>0</v>
      </c>
      <c r="U614" s="41"/>
      <c r="V614" s="41"/>
      <c r="W614" s="41"/>
      <c r="X614" s="41"/>
      <c r="Y614" s="41"/>
      <c r="Z614" s="41"/>
      <c r="AA614" s="41"/>
      <c r="AB614" s="41"/>
      <c r="AC614" s="41"/>
      <c r="AD614" s="41"/>
      <c r="AE614" s="41"/>
      <c r="AR614" s="218" t="s">
        <v>418</v>
      </c>
      <c r="AT614" s="218" t="s">
        <v>285</v>
      </c>
      <c r="AU614" s="218" t="s">
        <v>91</v>
      </c>
      <c r="AY614" s="19" t="s">
        <v>137</v>
      </c>
      <c r="BE614" s="219">
        <f>IF(N614="základní",J614,0)</f>
        <v>0</v>
      </c>
      <c r="BF614" s="219">
        <f>IF(N614="snížená",J614,0)</f>
        <v>0</v>
      </c>
      <c r="BG614" s="219">
        <f>IF(N614="zákl. přenesená",J614,0)</f>
        <v>0</v>
      </c>
      <c r="BH614" s="219">
        <f>IF(N614="sníž. přenesená",J614,0)</f>
        <v>0</v>
      </c>
      <c r="BI614" s="219">
        <f>IF(N614="nulová",J614,0)</f>
        <v>0</v>
      </c>
      <c r="BJ614" s="19" t="s">
        <v>23</v>
      </c>
      <c r="BK614" s="219">
        <f>ROUND(I614*H614,2)</f>
        <v>0</v>
      </c>
      <c r="BL614" s="19" t="s">
        <v>322</v>
      </c>
      <c r="BM614" s="218" t="s">
        <v>1139</v>
      </c>
    </row>
    <row r="615" s="14" customFormat="1">
      <c r="A615" s="14"/>
      <c r="B615" s="231"/>
      <c r="C615" s="232"/>
      <c r="D615" s="222" t="s">
        <v>147</v>
      </c>
      <c r="E615" s="233" t="s">
        <v>36</v>
      </c>
      <c r="F615" s="234" t="s">
        <v>1140</v>
      </c>
      <c r="G615" s="232"/>
      <c r="H615" s="235">
        <v>86.099999999999994</v>
      </c>
      <c r="I615" s="236"/>
      <c r="J615" s="232"/>
      <c r="K615" s="232"/>
      <c r="L615" s="237"/>
      <c r="M615" s="238"/>
      <c r="N615" s="239"/>
      <c r="O615" s="239"/>
      <c r="P615" s="239"/>
      <c r="Q615" s="239"/>
      <c r="R615" s="239"/>
      <c r="S615" s="239"/>
      <c r="T615" s="240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241" t="s">
        <v>147</v>
      </c>
      <c r="AU615" s="241" t="s">
        <v>91</v>
      </c>
      <c r="AV615" s="14" t="s">
        <v>91</v>
      </c>
      <c r="AW615" s="14" t="s">
        <v>43</v>
      </c>
      <c r="AX615" s="14" t="s">
        <v>23</v>
      </c>
      <c r="AY615" s="241" t="s">
        <v>137</v>
      </c>
    </row>
    <row r="616" s="2" customFormat="1" ht="37.8" customHeight="1">
      <c r="A616" s="41"/>
      <c r="B616" s="42"/>
      <c r="C616" s="207" t="s">
        <v>1141</v>
      </c>
      <c r="D616" s="207" t="s">
        <v>140</v>
      </c>
      <c r="E616" s="208" t="s">
        <v>1142</v>
      </c>
      <c r="F616" s="209" t="s">
        <v>1143</v>
      </c>
      <c r="G616" s="210" t="s">
        <v>394</v>
      </c>
      <c r="H616" s="211">
        <v>2</v>
      </c>
      <c r="I616" s="212"/>
      <c r="J616" s="213">
        <f>ROUND(I616*H616,2)</f>
        <v>0</v>
      </c>
      <c r="K616" s="209" t="s">
        <v>281</v>
      </c>
      <c r="L616" s="47"/>
      <c r="M616" s="214" t="s">
        <v>36</v>
      </c>
      <c r="N616" s="215" t="s">
        <v>53</v>
      </c>
      <c r="O616" s="87"/>
      <c r="P616" s="216">
        <f>O616*H616</f>
        <v>0</v>
      </c>
      <c r="Q616" s="216">
        <v>0.00010000000000000001</v>
      </c>
      <c r="R616" s="216">
        <f>Q616*H616</f>
        <v>0.00020000000000000001</v>
      </c>
      <c r="S616" s="216">
        <v>0</v>
      </c>
      <c r="T616" s="217">
        <f>S616*H616</f>
        <v>0</v>
      </c>
      <c r="U616" s="41"/>
      <c r="V616" s="41"/>
      <c r="W616" s="41"/>
      <c r="X616" s="41"/>
      <c r="Y616" s="41"/>
      <c r="Z616" s="41"/>
      <c r="AA616" s="41"/>
      <c r="AB616" s="41"/>
      <c r="AC616" s="41"/>
      <c r="AD616" s="41"/>
      <c r="AE616" s="41"/>
      <c r="AR616" s="218" t="s">
        <v>322</v>
      </c>
      <c r="AT616" s="218" t="s">
        <v>140</v>
      </c>
      <c r="AU616" s="218" t="s">
        <v>91</v>
      </c>
      <c r="AY616" s="19" t="s">
        <v>137</v>
      </c>
      <c r="BE616" s="219">
        <f>IF(N616="základní",J616,0)</f>
        <v>0</v>
      </c>
      <c r="BF616" s="219">
        <f>IF(N616="snížená",J616,0)</f>
        <v>0</v>
      </c>
      <c r="BG616" s="219">
        <f>IF(N616="zákl. přenesená",J616,0)</f>
        <v>0</v>
      </c>
      <c r="BH616" s="219">
        <f>IF(N616="sníž. přenesená",J616,0)</f>
        <v>0</v>
      </c>
      <c r="BI616" s="219">
        <f>IF(N616="nulová",J616,0)</f>
        <v>0</v>
      </c>
      <c r="BJ616" s="19" t="s">
        <v>23</v>
      </c>
      <c r="BK616" s="219">
        <f>ROUND(I616*H616,2)</f>
        <v>0</v>
      </c>
      <c r="BL616" s="19" t="s">
        <v>322</v>
      </c>
      <c r="BM616" s="218" t="s">
        <v>1144</v>
      </c>
    </row>
    <row r="617" s="2" customFormat="1" ht="33" customHeight="1">
      <c r="A617" s="41"/>
      <c r="B617" s="42"/>
      <c r="C617" s="261" t="s">
        <v>1145</v>
      </c>
      <c r="D617" s="261" t="s">
        <v>285</v>
      </c>
      <c r="E617" s="262" t="s">
        <v>1146</v>
      </c>
      <c r="F617" s="263" t="s">
        <v>1147</v>
      </c>
      <c r="G617" s="264" t="s">
        <v>394</v>
      </c>
      <c r="H617" s="265">
        <v>2</v>
      </c>
      <c r="I617" s="266"/>
      <c r="J617" s="267">
        <f>ROUND(I617*H617,2)</f>
        <v>0</v>
      </c>
      <c r="K617" s="263" t="s">
        <v>281</v>
      </c>
      <c r="L617" s="268"/>
      <c r="M617" s="269" t="s">
        <v>36</v>
      </c>
      <c r="N617" s="270" t="s">
        <v>53</v>
      </c>
      <c r="O617" s="87"/>
      <c r="P617" s="216">
        <f>O617*H617</f>
        <v>0</v>
      </c>
      <c r="Q617" s="216">
        <v>0.00164</v>
      </c>
      <c r="R617" s="216">
        <f>Q617*H617</f>
        <v>0.0032799999999999999</v>
      </c>
      <c r="S617" s="216">
        <v>0</v>
      </c>
      <c r="T617" s="217">
        <f>S617*H617</f>
        <v>0</v>
      </c>
      <c r="U617" s="41"/>
      <c r="V617" s="41"/>
      <c r="W617" s="41"/>
      <c r="X617" s="41"/>
      <c r="Y617" s="41"/>
      <c r="Z617" s="41"/>
      <c r="AA617" s="41"/>
      <c r="AB617" s="41"/>
      <c r="AC617" s="41"/>
      <c r="AD617" s="41"/>
      <c r="AE617" s="41"/>
      <c r="AR617" s="218" t="s">
        <v>418</v>
      </c>
      <c r="AT617" s="218" t="s">
        <v>285</v>
      </c>
      <c r="AU617" s="218" t="s">
        <v>91</v>
      </c>
      <c r="AY617" s="19" t="s">
        <v>137</v>
      </c>
      <c r="BE617" s="219">
        <f>IF(N617="základní",J617,0)</f>
        <v>0</v>
      </c>
      <c r="BF617" s="219">
        <f>IF(N617="snížená",J617,0)</f>
        <v>0</v>
      </c>
      <c r="BG617" s="219">
        <f>IF(N617="zákl. přenesená",J617,0)</f>
        <v>0</v>
      </c>
      <c r="BH617" s="219">
        <f>IF(N617="sníž. přenesená",J617,0)</f>
        <v>0</v>
      </c>
      <c r="BI617" s="219">
        <f>IF(N617="nulová",J617,0)</f>
        <v>0</v>
      </c>
      <c r="BJ617" s="19" t="s">
        <v>23</v>
      </c>
      <c r="BK617" s="219">
        <f>ROUND(I617*H617,2)</f>
        <v>0</v>
      </c>
      <c r="BL617" s="19" t="s">
        <v>322</v>
      </c>
      <c r="BM617" s="218" t="s">
        <v>1148</v>
      </c>
    </row>
    <row r="618" s="2" customFormat="1" ht="44.25" customHeight="1">
      <c r="A618" s="41"/>
      <c r="B618" s="42"/>
      <c r="C618" s="207" t="s">
        <v>1149</v>
      </c>
      <c r="D618" s="207" t="s">
        <v>140</v>
      </c>
      <c r="E618" s="208" t="s">
        <v>1150</v>
      </c>
      <c r="F618" s="209" t="s">
        <v>1151</v>
      </c>
      <c r="G618" s="210" t="s">
        <v>266</v>
      </c>
      <c r="H618" s="211">
        <v>20.905999999999999</v>
      </c>
      <c r="I618" s="212"/>
      <c r="J618" s="213">
        <f>ROUND(I618*H618,2)</f>
        <v>0</v>
      </c>
      <c r="K618" s="209" t="s">
        <v>226</v>
      </c>
      <c r="L618" s="47"/>
      <c r="M618" s="214" t="s">
        <v>36</v>
      </c>
      <c r="N618" s="215" t="s">
        <v>53</v>
      </c>
      <c r="O618" s="87"/>
      <c r="P618" s="216">
        <f>O618*H618</f>
        <v>0</v>
      </c>
      <c r="Q618" s="216">
        <v>0</v>
      </c>
      <c r="R618" s="216">
        <f>Q618*H618</f>
        <v>0</v>
      </c>
      <c r="S618" s="216">
        <v>0</v>
      </c>
      <c r="T618" s="217">
        <f>S618*H618</f>
        <v>0</v>
      </c>
      <c r="U618" s="41"/>
      <c r="V618" s="41"/>
      <c r="W618" s="41"/>
      <c r="X618" s="41"/>
      <c r="Y618" s="41"/>
      <c r="Z618" s="41"/>
      <c r="AA618" s="41"/>
      <c r="AB618" s="41"/>
      <c r="AC618" s="41"/>
      <c r="AD618" s="41"/>
      <c r="AE618" s="41"/>
      <c r="AR618" s="218" t="s">
        <v>322</v>
      </c>
      <c r="AT618" s="218" t="s">
        <v>140</v>
      </c>
      <c r="AU618" s="218" t="s">
        <v>91</v>
      </c>
      <c r="AY618" s="19" t="s">
        <v>137</v>
      </c>
      <c r="BE618" s="219">
        <f>IF(N618="základní",J618,0)</f>
        <v>0</v>
      </c>
      <c r="BF618" s="219">
        <f>IF(N618="snížená",J618,0)</f>
        <v>0</v>
      </c>
      <c r="BG618" s="219">
        <f>IF(N618="zákl. přenesená",J618,0)</f>
        <v>0</v>
      </c>
      <c r="BH618" s="219">
        <f>IF(N618="sníž. přenesená",J618,0)</f>
        <v>0</v>
      </c>
      <c r="BI618" s="219">
        <f>IF(N618="nulová",J618,0)</f>
        <v>0</v>
      </c>
      <c r="BJ618" s="19" t="s">
        <v>23</v>
      </c>
      <c r="BK618" s="219">
        <f>ROUND(I618*H618,2)</f>
        <v>0</v>
      </c>
      <c r="BL618" s="19" t="s">
        <v>322</v>
      </c>
      <c r="BM618" s="218" t="s">
        <v>1152</v>
      </c>
    </row>
    <row r="619" s="2" customFormat="1">
      <c r="A619" s="41"/>
      <c r="B619" s="42"/>
      <c r="C619" s="43"/>
      <c r="D619" s="256" t="s">
        <v>228</v>
      </c>
      <c r="E619" s="43"/>
      <c r="F619" s="257" t="s">
        <v>1153</v>
      </c>
      <c r="G619" s="43"/>
      <c r="H619" s="43"/>
      <c r="I619" s="258"/>
      <c r="J619" s="43"/>
      <c r="K619" s="43"/>
      <c r="L619" s="47"/>
      <c r="M619" s="259"/>
      <c r="N619" s="260"/>
      <c r="O619" s="87"/>
      <c r="P619" s="87"/>
      <c r="Q619" s="87"/>
      <c r="R619" s="87"/>
      <c r="S619" s="87"/>
      <c r="T619" s="88"/>
      <c r="U619" s="41"/>
      <c r="V619" s="41"/>
      <c r="W619" s="41"/>
      <c r="X619" s="41"/>
      <c r="Y619" s="41"/>
      <c r="Z619" s="41"/>
      <c r="AA619" s="41"/>
      <c r="AB619" s="41"/>
      <c r="AC619" s="41"/>
      <c r="AD619" s="41"/>
      <c r="AE619" s="41"/>
      <c r="AT619" s="19" t="s">
        <v>228</v>
      </c>
      <c r="AU619" s="19" t="s">
        <v>91</v>
      </c>
    </row>
    <row r="620" s="12" customFormat="1" ht="22.8" customHeight="1">
      <c r="A620" s="12"/>
      <c r="B620" s="191"/>
      <c r="C620" s="192"/>
      <c r="D620" s="193" t="s">
        <v>81</v>
      </c>
      <c r="E620" s="205" t="s">
        <v>1154</v>
      </c>
      <c r="F620" s="205" t="s">
        <v>1155</v>
      </c>
      <c r="G620" s="192"/>
      <c r="H620" s="192"/>
      <c r="I620" s="195"/>
      <c r="J620" s="206">
        <f>BK620</f>
        <v>0</v>
      </c>
      <c r="K620" s="192"/>
      <c r="L620" s="197"/>
      <c r="M620" s="198"/>
      <c r="N620" s="199"/>
      <c r="O620" s="199"/>
      <c r="P620" s="200">
        <f>SUM(P621:P649)</f>
        <v>0</v>
      </c>
      <c r="Q620" s="199"/>
      <c r="R620" s="200">
        <f>SUM(R621:R649)</f>
        <v>6.1466199800000005</v>
      </c>
      <c r="S620" s="199"/>
      <c r="T620" s="201">
        <f>SUM(T621:T649)</f>
        <v>0</v>
      </c>
      <c r="U620" s="12"/>
      <c r="V620" s="12"/>
      <c r="W620" s="12"/>
      <c r="X620" s="12"/>
      <c r="Y620" s="12"/>
      <c r="Z620" s="12"/>
      <c r="AA620" s="12"/>
      <c r="AB620" s="12"/>
      <c r="AC620" s="12"/>
      <c r="AD620" s="12"/>
      <c r="AE620" s="12"/>
      <c r="AR620" s="202" t="s">
        <v>91</v>
      </c>
      <c r="AT620" s="203" t="s">
        <v>81</v>
      </c>
      <c r="AU620" s="203" t="s">
        <v>23</v>
      </c>
      <c r="AY620" s="202" t="s">
        <v>137</v>
      </c>
      <c r="BK620" s="204">
        <f>SUM(BK621:BK649)</f>
        <v>0</v>
      </c>
    </row>
    <row r="621" s="2" customFormat="1" ht="37.8" customHeight="1">
      <c r="A621" s="41"/>
      <c r="B621" s="42"/>
      <c r="C621" s="207" t="s">
        <v>1156</v>
      </c>
      <c r="D621" s="207" t="s">
        <v>140</v>
      </c>
      <c r="E621" s="208" t="s">
        <v>1157</v>
      </c>
      <c r="F621" s="209" t="s">
        <v>1158</v>
      </c>
      <c r="G621" s="210" t="s">
        <v>225</v>
      </c>
      <c r="H621" s="211">
        <v>361.06</v>
      </c>
      <c r="I621" s="212"/>
      <c r="J621" s="213">
        <f>ROUND(I621*H621,2)</f>
        <v>0</v>
      </c>
      <c r="K621" s="209" t="s">
        <v>281</v>
      </c>
      <c r="L621" s="47"/>
      <c r="M621" s="214" t="s">
        <v>36</v>
      </c>
      <c r="N621" s="215" t="s">
        <v>53</v>
      </c>
      <c r="O621" s="87"/>
      <c r="P621" s="216">
        <f>O621*H621</f>
        <v>0</v>
      </c>
      <c r="Q621" s="216">
        <v>0</v>
      </c>
      <c r="R621" s="216">
        <f>Q621*H621</f>
        <v>0</v>
      </c>
      <c r="S621" s="216">
        <v>0</v>
      </c>
      <c r="T621" s="217">
        <f>S621*H621</f>
        <v>0</v>
      </c>
      <c r="U621" s="41"/>
      <c r="V621" s="41"/>
      <c r="W621" s="41"/>
      <c r="X621" s="41"/>
      <c r="Y621" s="41"/>
      <c r="Z621" s="41"/>
      <c r="AA621" s="41"/>
      <c r="AB621" s="41"/>
      <c r="AC621" s="41"/>
      <c r="AD621" s="41"/>
      <c r="AE621" s="41"/>
      <c r="AR621" s="218" t="s">
        <v>322</v>
      </c>
      <c r="AT621" s="218" t="s">
        <v>140</v>
      </c>
      <c r="AU621" s="218" t="s">
        <v>91</v>
      </c>
      <c r="AY621" s="19" t="s">
        <v>137</v>
      </c>
      <c r="BE621" s="219">
        <f>IF(N621="základní",J621,0)</f>
        <v>0</v>
      </c>
      <c r="BF621" s="219">
        <f>IF(N621="snížená",J621,0)</f>
        <v>0</v>
      </c>
      <c r="BG621" s="219">
        <f>IF(N621="zákl. přenesená",J621,0)</f>
        <v>0</v>
      </c>
      <c r="BH621" s="219">
        <f>IF(N621="sníž. přenesená",J621,0)</f>
        <v>0</v>
      </c>
      <c r="BI621" s="219">
        <f>IF(N621="nulová",J621,0)</f>
        <v>0</v>
      </c>
      <c r="BJ621" s="19" t="s">
        <v>23</v>
      </c>
      <c r="BK621" s="219">
        <f>ROUND(I621*H621,2)</f>
        <v>0</v>
      </c>
      <c r="BL621" s="19" t="s">
        <v>322</v>
      </c>
      <c r="BM621" s="218" t="s">
        <v>1159</v>
      </c>
    </row>
    <row r="622" s="2" customFormat="1" ht="24.15" customHeight="1">
      <c r="A622" s="41"/>
      <c r="B622" s="42"/>
      <c r="C622" s="261" t="s">
        <v>1160</v>
      </c>
      <c r="D622" s="261" t="s">
        <v>285</v>
      </c>
      <c r="E622" s="262" t="s">
        <v>1161</v>
      </c>
      <c r="F622" s="263" t="s">
        <v>1162</v>
      </c>
      <c r="G622" s="264" t="s">
        <v>225</v>
      </c>
      <c r="H622" s="265">
        <v>368.28100000000001</v>
      </c>
      <c r="I622" s="266"/>
      <c r="J622" s="267">
        <f>ROUND(I622*H622,2)</f>
        <v>0</v>
      </c>
      <c r="K622" s="263" t="s">
        <v>281</v>
      </c>
      <c r="L622" s="268"/>
      <c r="M622" s="269" t="s">
        <v>36</v>
      </c>
      <c r="N622" s="270" t="s">
        <v>53</v>
      </c>
      <c r="O622" s="87"/>
      <c r="P622" s="216">
        <f>O622*H622</f>
        <v>0</v>
      </c>
      <c r="Q622" s="216">
        <v>0.00158</v>
      </c>
      <c r="R622" s="216">
        <f>Q622*H622</f>
        <v>0.58188397999999997</v>
      </c>
      <c r="S622" s="216">
        <v>0</v>
      </c>
      <c r="T622" s="217">
        <f>S622*H622</f>
        <v>0</v>
      </c>
      <c r="U622" s="41"/>
      <c r="V622" s="41"/>
      <c r="W622" s="41"/>
      <c r="X622" s="41"/>
      <c r="Y622" s="41"/>
      <c r="Z622" s="41"/>
      <c r="AA622" s="41"/>
      <c r="AB622" s="41"/>
      <c r="AC622" s="41"/>
      <c r="AD622" s="41"/>
      <c r="AE622" s="41"/>
      <c r="AR622" s="218" t="s">
        <v>418</v>
      </c>
      <c r="AT622" s="218" t="s">
        <v>285</v>
      </c>
      <c r="AU622" s="218" t="s">
        <v>91</v>
      </c>
      <c r="AY622" s="19" t="s">
        <v>137</v>
      </c>
      <c r="BE622" s="219">
        <f>IF(N622="základní",J622,0)</f>
        <v>0</v>
      </c>
      <c r="BF622" s="219">
        <f>IF(N622="snížená",J622,0)</f>
        <v>0</v>
      </c>
      <c r="BG622" s="219">
        <f>IF(N622="zákl. přenesená",J622,0)</f>
        <v>0</v>
      </c>
      <c r="BH622" s="219">
        <f>IF(N622="sníž. přenesená",J622,0)</f>
        <v>0</v>
      </c>
      <c r="BI622" s="219">
        <f>IF(N622="nulová",J622,0)</f>
        <v>0</v>
      </c>
      <c r="BJ622" s="19" t="s">
        <v>23</v>
      </c>
      <c r="BK622" s="219">
        <f>ROUND(I622*H622,2)</f>
        <v>0</v>
      </c>
      <c r="BL622" s="19" t="s">
        <v>322</v>
      </c>
      <c r="BM622" s="218" t="s">
        <v>1163</v>
      </c>
    </row>
    <row r="623" s="14" customFormat="1">
      <c r="A623" s="14"/>
      <c r="B623" s="231"/>
      <c r="C623" s="232"/>
      <c r="D623" s="222" t="s">
        <v>147</v>
      </c>
      <c r="E623" s="232"/>
      <c r="F623" s="234" t="s">
        <v>1164</v>
      </c>
      <c r="G623" s="232"/>
      <c r="H623" s="235">
        <v>368.28100000000001</v>
      </c>
      <c r="I623" s="236"/>
      <c r="J623" s="232"/>
      <c r="K623" s="232"/>
      <c r="L623" s="237"/>
      <c r="M623" s="238"/>
      <c r="N623" s="239"/>
      <c r="O623" s="239"/>
      <c r="P623" s="239"/>
      <c r="Q623" s="239"/>
      <c r="R623" s="239"/>
      <c r="S623" s="239"/>
      <c r="T623" s="240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T623" s="241" t="s">
        <v>147</v>
      </c>
      <c r="AU623" s="241" t="s">
        <v>91</v>
      </c>
      <c r="AV623" s="14" t="s">
        <v>91</v>
      </c>
      <c r="AW623" s="14" t="s">
        <v>4</v>
      </c>
      <c r="AX623" s="14" t="s">
        <v>23</v>
      </c>
      <c r="AY623" s="241" t="s">
        <v>137</v>
      </c>
    </row>
    <row r="624" s="2" customFormat="1" ht="37.8" customHeight="1">
      <c r="A624" s="41"/>
      <c r="B624" s="42"/>
      <c r="C624" s="207" t="s">
        <v>1165</v>
      </c>
      <c r="D624" s="207" t="s">
        <v>140</v>
      </c>
      <c r="E624" s="208" t="s">
        <v>1166</v>
      </c>
      <c r="F624" s="209" t="s">
        <v>1167</v>
      </c>
      <c r="G624" s="210" t="s">
        <v>225</v>
      </c>
      <c r="H624" s="211">
        <v>361.06</v>
      </c>
      <c r="I624" s="212"/>
      <c r="J624" s="213">
        <f>ROUND(I624*H624,2)</f>
        <v>0</v>
      </c>
      <c r="K624" s="209" t="s">
        <v>226</v>
      </c>
      <c r="L624" s="47"/>
      <c r="M624" s="214" t="s">
        <v>36</v>
      </c>
      <c r="N624" s="215" t="s">
        <v>53</v>
      </c>
      <c r="O624" s="87"/>
      <c r="P624" s="216">
        <f>O624*H624</f>
        <v>0</v>
      </c>
      <c r="Q624" s="216">
        <v>0</v>
      </c>
      <c r="R624" s="216">
        <f>Q624*H624</f>
        <v>0</v>
      </c>
      <c r="S624" s="216">
        <v>0</v>
      </c>
      <c r="T624" s="217">
        <f>S624*H624</f>
        <v>0</v>
      </c>
      <c r="U624" s="41"/>
      <c r="V624" s="41"/>
      <c r="W624" s="41"/>
      <c r="X624" s="41"/>
      <c r="Y624" s="41"/>
      <c r="Z624" s="41"/>
      <c r="AA624" s="41"/>
      <c r="AB624" s="41"/>
      <c r="AC624" s="41"/>
      <c r="AD624" s="41"/>
      <c r="AE624" s="41"/>
      <c r="AR624" s="218" t="s">
        <v>322</v>
      </c>
      <c r="AT624" s="218" t="s">
        <v>140</v>
      </c>
      <c r="AU624" s="218" t="s">
        <v>91</v>
      </c>
      <c r="AY624" s="19" t="s">
        <v>137</v>
      </c>
      <c r="BE624" s="219">
        <f>IF(N624="základní",J624,0)</f>
        <v>0</v>
      </c>
      <c r="BF624" s="219">
        <f>IF(N624="snížená",J624,0)</f>
        <v>0</v>
      </c>
      <c r="BG624" s="219">
        <f>IF(N624="zákl. přenesená",J624,0)</f>
        <v>0</v>
      </c>
      <c r="BH624" s="219">
        <f>IF(N624="sníž. přenesená",J624,0)</f>
        <v>0</v>
      </c>
      <c r="BI624" s="219">
        <f>IF(N624="nulová",J624,0)</f>
        <v>0</v>
      </c>
      <c r="BJ624" s="19" t="s">
        <v>23</v>
      </c>
      <c r="BK624" s="219">
        <f>ROUND(I624*H624,2)</f>
        <v>0</v>
      </c>
      <c r="BL624" s="19" t="s">
        <v>322</v>
      </c>
      <c r="BM624" s="218" t="s">
        <v>1168</v>
      </c>
    </row>
    <row r="625" s="2" customFormat="1">
      <c r="A625" s="41"/>
      <c r="B625" s="42"/>
      <c r="C625" s="43"/>
      <c r="D625" s="256" t="s">
        <v>228</v>
      </c>
      <c r="E625" s="43"/>
      <c r="F625" s="257" t="s">
        <v>1169</v>
      </c>
      <c r="G625" s="43"/>
      <c r="H625" s="43"/>
      <c r="I625" s="258"/>
      <c r="J625" s="43"/>
      <c r="K625" s="43"/>
      <c r="L625" s="47"/>
      <c r="M625" s="259"/>
      <c r="N625" s="260"/>
      <c r="O625" s="87"/>
      <c r="P625" s="87"/>
      <c r="Q625" s="87"/>
      <c r="R625" s="87"/>
      <c r="S625" s="87"/>
      <c r="T625" s="88"/>
      <c r="U625" s="41"/>
      <c r="V625" s="41"/>
      <c r="W625" s="41"/>
      <c r="X625" s="41"/>
      <c r="Y625" s="41"/>
      <c r="Z625" s="41"/>
      <c r="AA625" s="41"/>
      <c r="AB625" s="41"/>
      <c r="AC625" s="41"/>
      <c r="AD625" s="41"/>
      <c r="AE625" s="41"/>
      <c r="AT625" s="19" t="s">
        <v>228</v>
      </c>
      <c r="AU625" s="19" t="s">
        <v>91</v>
      </c>
    </row>
    <row r="626" s="13" customFormat="1">
      <c r="A626" s="13"/>
      <c r="B626" s="220"/>
      <c r="C626" s="221"/>
      <c r="D626" s="222" t="s">
        <v>147</v>
      </c>
      <c r="E626" s="223" t="s">
        <v>36</v>
      </c>
      <c r="F626" s="224" t="s">
        <v>1170</v>
      </c>
      <c r="G626" s="221"/>
      <c r="H626" s="223" t="s">
        <v>36</v>
      </c>
      <c r="I626" s="225"/>
      <c r="J626" s="221"/>
      <c r="K626" s="221"/>
      <c r="L626" s="226"/>
      <c r="M626" s="227"/>
      <c r="N626" s="228"/>
      <c r="O626" s="228"/>
      <c r="P626" s="228"/>
      <c r="Q626" s="228"/>
      <c r="R626" s="228"/>
      <c r="S626" s="228"/>
      <c r="T626" s="229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30" t="s">
        <v>147</v>
      </c>
      <c r="AU626" s="230" t="s">
        <v>91</v>
      </c>
      <c r="AV626" s="13" t="s">
        <v>23</v>
      </c>
      <c r="AW626" s="13" t="s">
        <v>43</v>
      </c>
      <c r="AX626" s="13" t="s">
        <v>82</v>
      </c>
      <c r="AY626" s="230" t="s">
        <v>137</v>
      </c>
    </row>
    <row r="627" s="14" customFormat="1">
      <c r="A627" s="14"/>
      <c r="B627" s="231"/>
      <c r="C627" s="232"/>
      <c r="D627" s="222" t="s">
        <v>147</v>
      </c>
      <c r="E627" s="233" t="s">
        <v>36</v>
      </c>
      <c r="F627" s="234" t="s">
        <v>654</v>
      </c>
      <c r="G627" s="232"/>
      <c r="H627" s="235">
        <v>361.06</v>
      </c>
      <c r="I627" s="236"/>
      <c r="J627" s="232"/>
      <c r="K627" s="232"/>
      <c r="L627" s="237"/>
      <c r="M627" s="238"/>
      <c r="N627" s="239"/>
      <c r="O627" s="239"/>
      <c r="P627" s="239"/>
      <c r="Q627" s="239"/>
      <c r="R627" s="239"/>
      <c r="S627" s="239"/>
      <c r="T627" s="240"/>
      <c r="U627" s="14"/>
      <c r="V627" s="14"/>
      <c r="W627" s="14"/>
      <c r="X627" s="14"/>
      <c r="Y627" s="14"/>
      <c r="Z627" s="14"/>
      <c r="AA627" s="14"/>
      <c r="AB627" s="14"/>
      <c r="AC627" s="14"/>
      <c r="AD627" s="14"/>
      <c r="AE627" s="14"/>
      <c r="AT627" s="241" t="s">
        <v>147</v>
      </c>
      <c r="AU627" s="241" t="s">
        <v>91</v>
      </c>
      <c r="AV627" s="14" t="s">
        <v>91</v>
      </c>
      <c r="AW627" s="14" t="s">
        <v>43</v>
      </c>
      <c r="AX627" s="14" t="s">
        <v>23</v>
      </c>
      <c r="AY627" s="241" t="s">
        <v>137</v>
      </c>
    </row>
    <row r="628" s="2" customFormat="1" ht="24.15" customHeight="1">
      <c r="A628" s="41"/>
      <c r="B628" s="42"/>
      <c r="C628" s="261" t="s">
        <v>1171</v>
      </c>
      <c r="D628" s="261" t="s">
        <v>285</v>
      </c>
      <c r="E628" s="262" t="s">
        <v>1172</v>
      </c>
      <c r="F628" s="263" t="s">
        <v>1173</v>
      </c>
      <c r="G628" s="264" t="s">
        <v>225</v>
      </c>
      <c r="H628" s="265">
        <v>305.80000000000001</v>
      </c>
      <c r="I628" s="266"/>
      <c r="J628" s="267">
        <f>ROUND(I628*H628,2)</f>
        <v>0</v>
      </c>
      <c r="K628" s="263" t="s">
        <v>281</v>
      </c>
      <c r="L628" s="268"/>
      <c r="M628" s="269" t="s">
        <v>36</v>
      </c>
      <c r="N628" s="270" t="s">
        <v>53</v>
      </c>
      <c r="O628" s="87"/>
      <c r="P628" s="216">
        <f>O628*H628</f>
        <v>0</v>
      </c>
      <c r="Q628" s="216">
        <v>0.0015</v>
      </c>
      <c r="R628" s="216">
        <f>Q628*H628</f>
        <v>0.45870000000000005</v>
      </c>
      <c r="S628" s="216">
        <v>0</v>
      </c>
      <c r="T628" s="217">
        <f>S628*H628</f>
        <v>0</v>
      </c>
      <c r="U628" s="41"/>
      <c r="V628" s="41"/>
      <c r="W628" s="41"/>
      <c r="X628" s="41"/>
      <c r="Y628" s="41"/>
      <c r="Z628" s="41"/>
      <c r="AA628" s="41"/>
      <c r="AB628" s="41"/>
      <c r="AC628" s="41"/>
      <c r="AD628" s="41"/>
      <c r="AE628" s="41"/>
      <c r="AR628" s="218" t="s">
        <v>418</v>
      </c>
      <c r="AT628" s="218" t="s">
        <v>285</v>
      </c>
      <c r="AU628" s="218" t="s">
        <v>91</v>
      </c>
      <c r="AY628" s="19" t="s">
        <v>137</v>
      </c>
      <c r="BE628" s="219">
        <f>IF(N628="základní",J628,0)</f>
        <v>0</v>
      </c>
      <c r="BF628" s="219">
        <f>IF(N628="snížená",J628,0)</f>
        <v>0</v>
      </c>
      <c r="BG628" s="219">
        <f>IF(N628="zákl. přenesená",J628,0)</f>
        <v>0</v>
      </c>
      <c r="BH628" s="219">
        <f>IF(N628="sníž. přenesená",J628,0)</f>
        <v>0</v>
      </c>
      <c r="BI628" s="219">
        <f>IF(N628="nulová",J628,0)</f>
        <v>0</v>
      </c>
      <c r="BJ628" s="19" t="s">
        <v>23</v>
      </c>
      <c r="BK628" s="219">
        <f>ROUND(I628*H628,2)</f>
        <v>0</v>
      </c>
      <c r="BL628" s="19" t="s">
        <v>322</v>
      </c>
      <c r="BM628" s="218" t="s">
        <v>1174</v>
      </c>
    </row>
    <row r="629" s="13" customFormat="1">
      <c r="A629" s="13"/>
      <c r="B629" s="220"/>
      <c r="C629" s="221"/>
      <c r="D629" s="222" t="s">
        <v>147</v>
      </c>
      <c r="E629" s="223" t="s">
        <v>36</v>
      </c>
      <c r="F629" s="224" t="s">
        <v>387</v>
      </c>
      <c r="G629" s="221"/>
      <c r="H629" s="223" t="s">
        <v>36</v>
      </c>
      <c r="I629" s="225"/>
      <c r="J629" s="221"/>
      <c r="K629" s="221"/>
      <c r="L629" s="226"/>
      <c r="M629" s="227"/>
      <c r="N629" s="228"/>
      <c r="O629" s="228"/>
      <c r="P629" s="228"/>
      <c r="Q629" s="228"/>
      <c r="R629" s="228"/>
      <c r="S629" s="228"/>
      <c r="T629" s="229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30" t="s">
        <v>147</v>
      </c>
      <c r="AU629" s="230" t="s">
        <v>91</v>
      </c>
      <c r="AV629" s="13" t="s">
        <v>23</v>
      </c>
      <c r="AW629" s="13" t="s">
        <v>43</v>
      </c>
      <c r="AX629" s="13" t="s">
        <v>82</v>
      </c>
      <c r="AY629" s="230" t="s">
        <v>137</v>
      </c>
    </row>
    <row r="630" s="14" customFormat="1">
      <c r="A630" s="14"/>
      <c r="B630" s="231"/>
      <c r="C630" s="232"/>
      <c r="D630" s="222" t="s">
        <v>147</v>
      </c>
      <c r="E630" s="233" t="s">
        <v>36</v>
      </c>
      <c r="F630" s="234" t="s">
        <v>1175</v>
      </c>
      <c r="G630" s="232"/>
      <c r="H630" s="235">
        <v>305.80000000000001</v>
      </c>
      <c r="I630" s="236"/>
      <c r="J630" s="232"/>
      <c r="K630" s="232"/>
      <c r="L630" s="237"/>
      <c r="M630" s="238"/>
      <c r="N630" s="239"/>
      <c r="O630" s="239"/>
      <c r="P630" s="239"/>
      <c r="Q630" s="239"/>
      <c r="R630" s="239"/>
      <c r="S630" s="239"/>
      <c r="T630" s="240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T630" s="241" t="s">
        <v>147</v>
      </c>
      <c r="AU630" s="241" t="s">
        <v>91</v>
      </c>
      <c r="AV630" s="14" t="s">
        <v>91</v>
      </c>
      <c r="AW630" s="14" t="s">
        <v>43</v>
      </c>
      <c r="AX630" s="14" t="s">
        <v>23</v>
      </c>
      <c r="AY630" s="241" t="s">
        <v>137</v>
      </c>
    </row>
    <row r="631" s="2" customFormat="1" ht="24.15" customHeight="1">
      <c r="A631" s="41"/>
      <c r="B631" s="42"/>
      <c r="C631" s="261" t="s">
        <v>1176</v>
      </c>
      <c r="D631" s="261" t="s">
        <v>285</v>
      </c>
      <c r="E631" s="262" t="s">
        <v>1177</v>
      </c>
      <c r="F631" s="263" t="s">
        <v>1178</v>
      </c>
      <c r="G631" s="264" t="s">
        <v>225</v>
      </c>
      <c r="H631" s="265">
        <v>208.16</v>
      </c>
      <c r="I631" s="266"/>
      <c r="J631" s="267">
        <f>ROUND(I631*H631,2)</f>
        <v>0</v>
      </c>
      <c r="K631" s="263" t="s">
        <v>281</v>
      </c>
      <c r="L631" s="268"/>
      <c r="M631" s="269" t="s">
        <v>36</v>
      </c>
      <c r="N631" s="270" t="s">
        <v>53</v>
      </c>
      <c r="O631" s="87"/>
      <c r="P631" s="216">
        <f>O631*H631</f>
        <v>0</v>
      </c>
      <c r="Q631" s="216">
        <v>0.00059999999999999995</v>
      </c>
      <c r="R631" s="216">
        <f>Q631*H631</f>
        <v>0.12489599999999999</v>
      </c>
      <c r="S631" s="216">
        <v>0</v>
      </c>
      <c r="T631" s="217">
        <f>S631*H631</f>
        <v>0</v>
      </c>
      <c r="U631" s="41"/>
      <c r="V631" s="41"/>
      <c r="W631" s="41"/>
      <c r="X631" s="41"/>
      <c r="Y631" s="41"/>
      <c r="Z631" s="41"/>
      <c r="AA631" s="41"/>
      <c r="AB631" s="41"/>
      <c r="AC631" s="41"/>
      <c r="AD631" s="41"/>
      <c r="AE631" s="41"/>
      <c r="AR631" s="218" t="s">
        <v>418</v>
      </c>
      <c r="AT631" s="218" t="s">
        <v>285</v>
      </c>
      <c r="AU631" s="218" t="s">
        <v>91</v>
      </c>
      <c r="AY631" s="19" t="s">
        <v>137</v>
      </c>
      <c r="BE631" s="219">
        <f>IF(N631="základní",J631,0)</f>
        <v>0</v>
      </c>
      <c r="BF631" s="219">
        <f>IF(N631="snížená",J631,0)</f>
        <v>0</v>
      </c>
      <c r="BG631" s="219">
        <f>IF(N631="zákl. přenesená",J631,0)</f>
        <v>0</v>
      </c>
      <c r="BH631" s="219">
        <f>IF(N631="sníž. přenesená",J631,0)</f>
        <v>0</v>
      </c>
      <c r="BI631" s="219">
        <f>IF(N631="nulová",J631,0)</f>
        <v>0</v>
      </c>
      <c r="BJ631" s="19" t="s">
        <v>23</v>
      </c>
      <c r="BK631" s="219">
        <f>ROUND(I631*H631,2)</f>
        <v>0</v>
      </c>
      <c r="BL631" s="19" t="s">
        <v>322</v>
      </c>
      <c r="BM631" s="218" t="s">
        <v>1179</v>
      </c>
    </row>
    <row r="632" s="13" customFormat="1">
      <c r="A632" s="13"/>
      <c r="B632" s="220"/>
      <c r="C632" s="221"/>
      <c r="D632" s="222" t="s">
        <v>147</v>
      </c>
      <c r="E632" s="223" t="s">
        <v>36</v>
      </c>
      <c r="F632" s="224" t="s">
        <v>389</v>
      </c>
      <c r="G632" s="221"/>
      <c r="H632" s="223" t="s">
        <v>36</v>
      </c>
      <c r="I632" s="225"/>
      <c r="J632" s="221"/>
      <c r="K632" s="221"/>
      <c r="L632" s="226"/>
      <c r="M632" s="227"/>
      <c r="N632" s="228"/>
      <c r="O632" s="228"/>
      <c r="P632" s="228"/>
      <c r="Q632" s="228"/>
      <c r="R632" s="228"/>
      <c r="S632" s="228"/>
      <c r="T632" s="229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30" t="s">
        <v>147</v>
      </c>
      <c r="AU632" s="230" t="s">
        <v>91</v>
      </c>
      <c r="AV632" s="13" t="s">
        <v>23</v>
      </c>
      <c r="AW632" s="13" t="s">
        <v>43</v>
      </c>
      <c r="AX632" s="13" t="s">
        <v>82</v>
      </c>
      <c r="AY632" s="230" t="s">
        <v>137</v>
      </c>
    </row>
    <row r="633" s="14" customFormat="1">
      <c r="A633" s="14"/>
      <c r="B633" s="231"/>
      <c r="C633" s="232"/>
      <c r="D633" s="222" t="s">
        <v>147</v>
      </c>
      <c r="E633" s="233" t="s">
        <v>36</v>
      </c>
      <c r="F633" s="234" t="s">
        <v>1180</v>
      </c>
      <c r="G633" s="232"/>
      <c r="H633" s="235">
        <v>208.16</v>
      </c>
      <c r="I633" s="236"/>
      <c r="J633" s="232"/>
      <c r="K633" s="232"/>
      <c r="L633" s="237"/>
      <c r="M633" s="238"/>
      <c r="N633" s="239"/>
      <c r="O633" s="239"/>
      <c r="P633" s="239"/>
      <c r="Q633" s="239"/>
      <c r="R633" s="239"/>
      <c r="S633" s="239"/>
      <c r="T633" s="240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241" t="s">
        <v>147</v>
      </c>
      <c r="AU633" s="241" t="s">
        <v>91</v>
      </c>
      <c r="AV633" s="14" t="s">
        <v>91</v>
      </c>
      <c r="AW633" s="14" t="s">
        <v>43</v>
      </c>
      <c r="AX633" s="14" t="s">
        <v>23</v>
      </c>
      <c r="AY633" s="241" t="s">
        <v>137</v>
      </c>
    </row>
    <row r="634" s="2" customFormat="1" ht="37.8" customHeight="1">
      <c r="A634" s="41"/>
      <c r="B634" s="42"/>
      <c r="C634" s="207" t="s">
        <v>1181</v>
      </c>
      <c r="D634" s="207" t="s">
        <v>140</v>
      </c>
      <c r="E634" s="208" t="s">
        <v>1182</v>
      </c>
      <c r="F634" s="209" t="s">
        <v>1183</v>
      </c>
      <c r="G634" s="210" t="s">
        <v>225</v>
      </c>
      <c r="H634" s="211">
        <v>62</v>
      </c>
      <c r="I634" s="212"/>
      <c r="J634" s="213">
        <f>ROUND(I634*H634,2)</f>
        <v>0</v>
      </c>
      <c r="K634" s="209" t="s">
        <v>226</v>
      </c>
      <c r="L634" s="47"/>
      <c r="M634" s="214" t="s">
        <v>36</v>
      </c>
      <c r="N634" s="215" t="s">
        <v>53</v>
      </c>
      <c r="O634" s="87"/>
      <c r="P634" s="216">
        <f>O634*H634</f>
        <v>0</v>
      </c>
      <c r="Q634" s="216">
        <v>0.0060000000000000001</v>
      </c>
      <c r="R634" s="216">
        <f>Q634*H634</f>
        <v>0.372</v>
      </c>
      <c r="S634" s="216">
        <v>0</v>
      </c>
      <c r="T634" s="217">
        <f>S634*H634</f>
        <v>0</v>
      </c>
      <c r="U634" s="41"/>
      <c r="V634" s="41"/>
      <c r="W634" s="41"/>
      <c r="X634" s="41"/>
      <c r="Y634" s="41"/>
      <c r="Z634" s="41"/>
      <c r="AA634" s="41"/>
      <c r="AB634" s="41"/>
      <c r="AC634" s="41"/>
      <c r="AD634" s="41"/>
      <c r="AE634" s="41"/>
      <c r="AR634" s="218" t="s">
        <v>322</v>
      </c>
      <c r="AT634" s="218" t="s">
        <v>140</v>
      </c>
      <c r="AU634" s="218" t="s">
        <v>91</v>
      </c>
      <c r="AY634" s="19" t="s">
        <v>137</v>
      </c>
      <c r="BE634" s="219">
        <f>IF(N634="základní",J634,0)</f>
        <v>0</v>
      </c>
      <c r="BF634" s="219">
        <f>IF(N634="snížená",J634,0)</f>
        <v>0</v>
      </c>
      <c r="BG634" s="219">
        <f>IF(N634="zákl. přenesená",J634,0)</f>
        <v>0</v>
      </c>
      <c r="BH634" s="219">
        <f>IF(N634="sníž. přenesená",J634,0)</f>
        <v>0</v>
      </c>
      <c r="BI634" s="219">
        <f>IF(N634="nulová",J634,0)</f>
        <v>0</v>
      </c>
      <c r="BJ634" s="19" t="s">
        <v>23</v>
      </c>
      <c r="BK634" s="219">
        <f>ROUND(I634*H634,2)</f>
        <v>0</v>
      </c>
      <c r="BL634" s="19" t="s">
        <v>322</v>
      </c>
      <c r="BM634" s="218" t="s">
        <v>1184</v>
      </c>
    </row>
    <row r="635" s="2" customFormat="1">
      <c r="A635" s="41"/>
      <c r="B635" s="42"/>
      <c r="C635" s="43"/>
      <c r="D635" s="256" t="s">
        <v>228</v>
      </c>
      <c r="E635" s="43"/>
      <c r="F635" s="257" t="s">
        <v>1185</v>
      </c>
      <c r="G635" s="43"/>
      <c r="H635" s="43"/>
      <c r="I635" s="258"/>
      <c r="J635" s="43"/>
      <c r="K635" s="43"/>
      <c r="L635" s="47"/>
      <c r="M635" s="259"/>
      <c r="N635" s="260"/>
      <c r="O635" s="87"/>
      <c r="P635" s="87"/>
      <c r="Q635" s="87"/>
      <c r="R635" s="87"/>
      <c r="S635" s="87"/>
      <c r="T635" s="88"/>
      <c r="U635" s="41"/>
      <c r="V635" s="41"/>
      <c r="W635" s="41"/>
      <c r="X635" s="41"/>
      <c r="Y635" s="41"/>
      <c r="Z635" s="41"/>
      <c r="AA635" s="41"/>
      <c r="AB635" s="41"/>
      <c r="AC635" s="41"/>
      <c r="AD635" s="41"/>
      <c r="AE635" s="41"/>
      <c r="AT635" s="19" t="s">
        <v>228</v>
      </c>
      <c r="AU635" s="19" t="s">
        <v>91</v>
      </c>
    </row>
    <row r="636" s="13" customFormat="1">
      <c r="A636" s="13"/>
      <c r="B636" s="220"/>
      <c r="C636" s="221"/>
      <c r="D636" s="222" t="s">
        <v>147</v>
      </c>
      <c r="E636" s="223" t="s">
        <v>36</v>
      </c>
      <c r="F636" s="224" t="s">
        <v>1186</v>
      </c>
      <c r="G636" s="221"/>
      <c r="H636" s="223" t="s">
        <v>36</v>
      </c>
      <c r="I636" s="225"/>
      <c r="J636" s="221"/>
      <c r="K636" s="221"/>
      <c r="L636" s="226"/>
      <c r="M636" s="227"/>
      <c r="N636" s="228"/>
      <c r="O636" s="228"/>
      <c r="P636" s="228"/>
      <c r="Q636" s="228"/>
      <c r="R636" s="228"/>
      <c r="S636" s="228"/>
      <c r="T636" s="229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230" t="s">
        <v>147</v>
      </c>
      <c r="AU636" s="230" t="s">
        <v>91</v>
      </c>
      <c r="AV636" s="13" t="s">
        <v>23</v>
      </c>
      <c r="AW636" s="13" t="s">
        <v>43</v>
      </c>
      <c r="AX636" s="13" t="s">
        <v>82</v>
      </c>
      <c r="AY636" s="230" t="s">
        <v>137</v>
      </c>
    </row>
    <row r="637" s="14" customFormat="1">
      <c r="A637" s="14"/>
      <c r="B637" s="231"/>
      <c r="C637" s="232"/>
      <c r="D637" s="222" t="s">
        <v>147</v>
      </c>
      <c r="E637" s="233" t="s">
        <v>36</v>
      </c>
      <c r="F637" s="234" t="s">
        <v>748</v>
      </c>
      <c r="G637" s="232"/>
      <c r="H637" s="235">
        <v>62</v>
      </c>
      <c r="I637" s="236"/>
      <c r="J637" s="232"/>
      <c r="K637" s="232"/>
      <c r="L637" s="237"/>
      <c r="M637" s="238"/>
      <c r="N637" s="239"/>
      <c r="O637" s="239"/>
      <c r="P637" s="239"/>
      <c r="Q637" s="239"/>
      <c r="R637" s="239"/>
      <c r="S637" s="239"/>
      <c r="T637" s="240"/>
      <c r="U637" s="14"/>
      <c r="V637" s="14"/>
      <c r="W637" s="14"/>
      <c r="X637" s="14"/>
      <c r="Y637" s="14"/>
      <c r="Z637" s="14"/>
      <c r="AA637" s="14"/>
      <c r="AB637" s="14"/>
      <c r="AC637" s="14"/>
      <c r="AD637" s="14"/>
      <c r="AE637" s="14"/>
      <c r="AT637" s="241" t="s">
        <v>147</v>
      </c>
      <c r="AU637" s="241" t="s">
        <v>91</v>
      </c>
      <c r="AV637" s="14" t="s">
        <v>91</v>
      </c>
      <c r="AW637" s="14" t="s">
        <v>43</v>
      </c>
      <c r="AX637" s="14" t="s">
        <v>82</v>
      </c>
      <c r="AY637" s="241" t="s">
        <v>137</v>
      </c>
    </row>
    <row r="638" s="15" customFormat="1">
      <c r="A638" s="15"/>
      <c r="B638" s="242"/>
      <c r="C638" s="243"/>
      <c r="D638" s="222" t="s">
        <v>147</v>
      </c>
      <c r="E638" s="244" t="s">
        <v>36</v>
      </c>
      <c r="F638" s="245" t="s">
        <v>149</v>
      </c>
      <c r="G638" s="243"/>
      <c r="H638" s="246">
        <v>62</v>
      </c>
      <c r="I638" s="247"/>
      <c r="J638" s="243"/>
      <c r="K638" s="243"/>
      <c r="L638" s="248"/>
      <c r="M638" s="249"/>
      <c r="N638" s="250"/>
      <c r="O638" s="250"/>
      <c r="P638" s="250"/>
      <c r="Q638" s="250"/>
      <c r="R638" s="250"/>
      <c r="S638" s="250"/>
      <c r="T638" s="251"/>
      <c r="U638" s="15"/>
      <c r="V638" s="15"/>
      <c r="W638" s="15"/>
      <c r="X638" s="15"/>
      <c r="Y638" s="15"/>
      <c r="Z638" s="15"/>
      <c r="AA638" s="15"/>
      <c r="AB638" s="15"/>
      <c r="AC638" s="15"/>
      <c r="AD638" s="15"/>
      <c r="AE638" s="15"/>
      <c r="AT638" s="252" t="s">
        <v>147</v>
      </c>
      <c r="AU638" s="252" t="s">
        <v>91</v>
      </c>
      <c r="AV638" s="15" t="s">
        <v>150</v>
      </c>
      <c r="AW638" s="15" t="s">
        <v>4</v>
      </c>
      <c r="AX638" s="15" t="s">
        <v>23</v>
      </c>
      <c r="AY638" s="252" t="s">
        <v>137</v>
      </c>
    </row>
    <row r="639" s="2" customFormat="1" ht="24.15" customHeight="1">
      <c r="A639" s="41"/>
      <c r="B639" s="42"/>
      <c r="C639" s="261" t="s">
        <v>1187</v>
      </c>
      <c r="D639" s="261" t="s">
        <v>285</v>
      </c>
      <c r="E639" s="262" t="s">
        <v>1188</v>
      </c>
      <c r="F639" s="263" t="s">
        <v>1189</v>
      </c>
      <c r="G639" s="264" t="s">
        <v>225</v>
      </c>
      <c r="H639" s="265">
        <v>74.400000000000006</v>
      </c>
      <c r="I639" s="266"/>
      <c r="J639" s="267">
        <f>ROUND(I639*H639,2)</f>
        <v>0</v>
      </c>
      <c r="K639" s="263" t="s">
        <v>226</v>
      </c>
      <c r="L639" s="268"/>
      <c r="M639" s="269" t="s">
        <v>36</v>
      </c>
      <c r="N639" s="270" t="s">
        <v>53</v>
      </c>
      <c r="O639" s="87"/>
      <c r="P639" s="216">
        <f>O639*H639</f>
        <v>0</v>
      </c>
      <c r="Q639" s="216">
        <v>0.0015</v>
      </c>
      <c r="R639" s="216">
        <f>Q639*H639</f>
        <v>0.11160000000000001</v>
      </c>
      <c r="S639" s="216">
        <v>0</v>
      </c>
      <c r="T639" s="217">
        <f>S639*H639</f>
        <v>0</v>
      </c>
      <c r="U639" s="41"/>
      <c r="V639" s="41"/>
      <c r="W639" s="41"/>
      <c r="X639" s="41"/>
      <c r="Y639" s="41"/>
      <c r="Z639" s="41"/>
      <c r="AA639" s="41"/>
      <c r="AB639" s="41"/>
      <c r="AC639" s="41"/>
      <c r="AD639" s="41"/>
      <c r="AE639" s="41"/>
      <c r="AR639" s="218" t="s">
        <v>418</v>
      </c>
      <c r="AT639" s="218" t="s">
        <v>285</v>
      </c>
      <c r="AU639" s="218" t="s">
        <v>91</v>
      </c>
      <c r="AY639" s="19" t="s">
        <v>137</v>
      </c>
      <c r="BE639" s="219">
        <f>IF(N639="základní",J639,0)</f>
        <v>0</v>
      </c>
      <c r="BF639" s="219">
        <f>IF(N639="snížená",J639,0)</f>
        <v>0</v>
      </c>
      <c r="BG639" s="219">
        <f>IF(N639="zákl. přenesená",J639,0)</f>
        <v>0</v>
      </c>
      <c r="BH639" s="219">
        <f>IF(N639="sníž. přenesená",J639,0)</f>
        <v>0</v>
      </c>
      <c r="BI639" s="219">
        <f>IF(N639="nulová",J639,0)</f>
        <v>0</v>
      </c>
      <c r="BJ639" s="19" t="s">
        <v>23</v>
      </c>
      <c r="BK639" s="219">
        <f>ROUND(I639*H639,2)</f>
        <v>0</v>
      </c>
      <c r="BL639" s="19" t="s">
        <v>322</v>
      </c>
      <c r="BM639" s="218" t="s">
        <v>1190</v>
      </c>
    </row>
    <row r="640" s="14" customFormat="1">
      <c r="A640" s="14"/>
      <c r="B640" s="231"/>
      <c r="C640" s="232"/>
      <c r="D640" s="222" t="s">
        <v>147</v>
      </c>
      <c r="E640" s="233" t="s">
        <v>36</v>
      </c>
      <c r="F640" s="234" t="s">
        <v>1191</v>
      </c>
      <c r="G640" s="232"/>
      <c r="H640" s="235">
        <v>74.400000000000006</v>
      </c>
      <c r="I640" s="236"/>
      <c r="J640" s="232"/>
      <c r="K640" s="232"/>
      <c r="L640" s="237"/>
      <c r="M640" s="238"/>
      <c r="N640" s="239"/>
      <c r="O640" s="239"/>
      <c r="P640" s="239"/>
      <c r="Q640" s="239"/>
      <c r="R640" s="239"/>
      <c r="S640" s="239"/>
      <c r="T640" s="240"/>
      <c r="U640" s="14"/>
      <c r="V640" s="14"/>
      <c r="W640" s="14"/>
      <c r="X640" s="14"/>
      <c r="Y640" s="14"/>
      <c r="Z640" s="14"/>
      <c r="AA640" s="14"/>
      <c r="AB640" s="14"/>
      <c r="AC640" s="14"/>
      <c r="AD640" s="14"/>
      <c r="AE640" s="14"/>
      <c r="AT640" s="241" t="s">
        <v>147</v>
      </c>
      <c r="AU640" s="241" t="s">
        <v>91</v>
      </c>
      <c r="AV640" s="14" t="s">
        <v>91</v>
      </c>
      <c r="AW640" s="14" t="s">
        <v>43</v>
      </c>
      <c r="AX640" s="14" t="s">
        <v>23</v>
      </c>
      <c r="AY640" s="241" t="s">
        <v>137</v>
      </c>
    </row>
    <row r="641" s="2" customFormat="1" ht="44.25" customHeight="1">
      <c r="A641" s="41"/>
      <c r="B641" s="42"/>
      <c r="C641" s="207" t="s">
        <v>1192</v>
      </c>
      <c r="D641" s="207" t="s">
        <v>140</v>
      </c>
      <c r="E641" s="208" t="s">
        <v>1193</v>
      </c>
      <c r="F641" s="209" t="s">
        <v>1194</v>
      </c>
      <c r="G641" s="210" t="s">
        <v>225</v>
      </c>
      <c r="H641" s="211">
        <v>467</v>
      </c>
      <c r="I641" s="212"/>
      <c r="J641" s="213">
        <f>ROUND(I641*H641,2)</f>
        <v>0</v>
      </c>
      <c r="K641" s="209" t="s">
        <v>226</v>
      </c>
      <c r="L641" s="47"/>
      <c r="M641" s="214" t="s">
        <v>36</v>
      </c>
      <c r="N641" s="215" t="s">
        <v>53</v>
      </c>
      <c r="O641" s="87"/>
      <c r="P641" s="216">
        <f>O641*H641</f>
        <v>0</v>
      </c>
      <c r="Q641" s="216">
        <v>0.00012</v>
      </c>
      <c r="R641" s="216">
        <f>Q641*H641</f>
        <v>0.05604</v>
      </c>
      <c r="S641" s="216">
        <v>0</v>
      </c>
      <c r="T641" s="217">
        <f>S641*H641</f>
        <v>0</v>
      </c>
      <c r="U641" s="41"/>
      <c r="V641" s="41"/>
      <c r="W641" s="41"/>
      <c r="X641" s="41"/>
      <c r="Y641" s="41"/>
      <c r="Z641" s="41"/>
      <c r="AA641" s="41"/>
      <c r="AB641" s="41"/>
      <c r="AC641" s="41"/>
      <c r="AD641" s="41"/>
      <c r="AE641" s="41"/>
      <c r="AR641" s="218" t="s">
        <v>322</v>
      </c>
      <c r="AT641" s="218" t="s">
        <v>140</v>
      </c>
      <c r="AU641" s="218" t="s">
        <v>91</v>
      </c>
      <c r="AY641" s="19" t="s">
        <v>137</v>
      </c>
      <c r="BE641" s="219">
        <f>IF(N641="základní",J641,0)</f>
        <v>0</v>
      </c>
      <c r="BF641" s="219">
        <f>IF(N641="snížená",J641,0)</f>
        <v>0</v>
      </c>
      <c r="BG641" s="219">
        <f>IF(N641="zákl. přenesená",J641,0)</f>
        <v>0</v>
      </c>
      <c r="BH641" s="219">
        <f>IF(N641="sníž. přenesená",J641,0)</f>
        <v>0</v>
      </c>
      <c r="BI641" s="219">
        <f>IF(N641="nulová",J641,0)</f>
        <v>0</v>
      </c>
      <c r="BJ641" s="19" t="s">
        <v>23</v>
      </c>
      <c r="BK641" s="219">
        <f>ROUND(I641*H641,2)</f>
        <v>0</v>
      </c>
      <c r="BL641" s="19" t="s">
        <v>322</v>
      </c>
      <c r="BM641" s="218" t="s">
        <v>1195</v>
      </c>
    </row>
    <row r="642" s="2" customFormat="1">
      <c r="A642" s="41"/>
      <c r="B642" s="42"/>
      <c r="C642" s="43"/>
      <c r="D642" s="256" t="s">
        <v>228</v>
      </c>
      <c r="E642" s="43"/>
      <c r="F642" s="257" t="s">
        <v>1196</v>
      </c>
      <c r="G642" s="43"/>
      <c r="H642" s="43"/>
      <c r="I642" s="258"/>
      <c r="J642" s="43"/>
      <c r="K642" s="43"/>
      <c r="L642" s="47"/>
      <c r="M642" s="259"/>
      <c r="N642" s="260"/>
      <c r="O642" s="87"/>
      <c r="P642" s="87"/>
      <c r="Q642" s="87"/>
      <c r="R642" s="87"/>
      <c r="S642" s="87"/>
      <c r="T642" s="88"/>
      <c r="U642" s="41"/>
      <c r="V642" s="41"/>
      <c r="W642" s="41"/>
      <c r="X642" s="41"/>
      <c r="Y642" s="41"/>
      <c r="Z642" s="41"/>
      <c r="AA642" s="41"/>
      <c r="AB642" s="41"/>
      <c r="AC642" s="41"/>
      <c r="AD642" s="41"/>
      <c r="AE642" s="41"/>
      <c r="AT642" s="19" t="s">
        <v>228</v>
      </c>
      <c r="AU642" s="19" t="s">
        <v>91</v>
      </c>
    </row>
    <row r="643" s="13" customFormat="1">
      <c r="A643" s="13"/>
      <c r="B643" s="220"/>
      <c r="C643" s="221"/>
      <c r="D643" s="222" t="s">
        <v>147</v>
      </c>
      <c r="E643" s="223" t="s">
        <v>36</v>
      </c>
      <c r="F643" s="224" t="s">
        <v>1197</v>
      </c>
      <c r="G643" s="221"/>
      <c r="H643" s="223" t="s">
        <v>36</v>
      </c>
      <c r="I643" s="225"/>
      <c r="J643" s="221"/>
      <c r="K643" s="221"/>
      <c r="L643" s="226"/>
      <c r="M643" s="227"/>
      <c r="N643" s="228"/>
      <c r="O643" s="228"/>
      <c r="P643" s="228"/>
      <c r="Q643" s="228"/>
      <c r="R643" s="228"/>
      <c r="S643" s="228"/>
      <c r="T643" s="229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30" t="s">
        <v>147</v>
      </c>
      <c r="AU643" s="230" t="s">
        <v>91</v>
      </c>
      <c r="AV643" s="13" t="s">
        <v>23</v>
      </c>
      <c r="AW643" s="13" t="s">
        <v>43</v>
      </c>
      <c r="AX643" s="13" t="s">
        <v>82</v>
      </c>
      <c r="AY643" s="230" t="s">
        <v>137</v>
      </c>
    </row>
    <row r="644" s="14" customFormat="1">
      <c r="A644" s="14"/>
      <c r="B644" s="231"/>
      <c r="C644" s="232"/>
      <c r="D644" s="222" t="s">
        <v>147</v>
      </c>
      <c r="E644" s="233" t="s">
        <v>36</v>
      </c>
      <c r="F644" s="234" t="s">
        <v>1076</v>
      </c>
      <c r="G644" s="232"/>
      <c r="H644" s="235">
        <v>467</v>
      </c>
      <c r="I644" s="236"/>
      <c r="J644" s="232"/>
      <c r="K644" s="232"/>
      <c r="L644" s="237"/>
      <c r="M644" s="238"/>
      <c r="N644" s="239"/>
      <c r="O644" s="239"/>
      <c r="P644" s="239"/>
      <c r="Q644" s="239"/>
      <c r="R644" s="239"/>
      <c r="S644" s="239"/>
      <c r="T644" s="240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T644" s="241" t="s">
        <v>147</v>
      </c>
      <c r="AU644" s="241" t="s">
        <v>91</v>
      </c>
      <c r="AV644" s="14" t="s">
        <v>91</v>
      </c>
      <c r="AW644" s="14" t="s">
        <v>43</v>
      </c>
      <c r="AX644" s="14" t="s">
        <v>82</v>
      </c>
      <c r="AY644" s="241" t="s">
        <v>137</v>
      </c>
    </row>
    <row r="645" s="15" customFormat="1">
      <c r="A645" s="15"/>
      <c r="B645" s="242"/>
      <c r="C645" s="243"/>
      <c r="D645" s="222" t="s">
        <v>147</v>
      </c>
      <c r="E645" s="244" t="s">
        <v>36</v>
      </c>
      <c r="F645" s="245" t="s">
        <v>149</v>
      </c>
      <c r="G645" s="243"/>
      <c r="H645" s="246">
        <v>467</v>
      </c>
      <c r="I645" s="247"/>
      <c r="J645" s="243"/>
      <c r="K645" s="243"/>
      <c r="L645" s="248"/>
      <c r="M645" s="249"/>
      <c r="N645" s="250"/>
      <c r="O645" s="250"/>
      <c r="P645" s="250"/>
      <c r="Q645" s="250"/>
      <c r="R645" s="250"/>
      <c r="S645" s="250"/>
      <c r="T645" s="251"/>
      <c r="U645" s="15"/>
      <c r="V645" s="15"/>
      <c r="W645" s="15"/>
      <c r="X645" s="15"/>
      <c r="Y645" s="15"/>
      <c r="Z645" s="15"/>
      <c r="AA645" s="15"/>
      <c r="AB645" s="15"/>
      <c r="AC645" s="15"/>
      <c r="AD645" s="15"/>
      <c r="AE645" s="15"/>
      <c r="AT645" s="252" t="s">
        <v>147</v>
      </c>
      <c r="AU645" s="252" t="s">
        <v>91</v>
      </c>
      <c r="AV645" s="15" t="s">
        <v>150</v>
      </c>
      <c r="AW645" s="15" t="s">
        <v>4</v>
      </c>
      <c r="AX645" s="15" t="s">
        <v>23</v>
      </c>
      <c r="AY645" s="252" t="s">
        <v>137</v>
      </c>
    </row>
    <row r="646" s="2" customFormat="1" ht="24.15" customHeight="1">
      <c r="A646" s="41"/>
      <c r="B646" s="42"/>
      <c r="C646" s="261" t="s">
        <v>1198</v>
      </c>
      <c r="D646" s="261" t="s">
        <v>285</v>
      </c>
      <c r="E646" s="262" t="s">
        <v>1199</v>
      </c>
      <c r="F646" s="263" t="s">
        <v>1200</v>
      </c>
      <c r="G646" s="264" t="s">
        <v>234</v>
      </c>
      <c r="H646" s="265">
        <v>148.05000000000001</v>
      </c>
      <c r="I646" s="266"/>
      <c r="J646" s="267">
        <f>ROUND(I646*H646,2)</f>
        <v>0</v>
      </c>
      <c r="K646" s="263" t="s">
        <v>226</v>
      </c>
      <c r="L646" s="268"/>
      <c r="M646" s="269" t="s">
        <v>36</v>
      </c>
      <c r="N646" s="270" t="s">
        <v>53</v>
      </c>
      <c r="O646" s="87"/>
      <c r="P646" s="216">
        <f>O646*H646</f>
        <v>0</v>
      </c>
      <c r="Q646" s="216">
        <v>0.029999999999999999</v>
      </c>
      <c r="R646" s="216">
        <f>Q646*H646</f>
        <v>4.4415000000000004</v>
      </c>
      <c r="S646" s="216">
        <v>0</v>
      </c>
      <c r="T646" s="217">
        <f>S646*H646</f>
        <v>0</v>
      </c>
      <c r="U646" s="41"/>
      <c r="V646" s="41"/>
      <c r="W646" s="41"/>
      <c r="X646" s="41"/>
      <c r="Y646" s="41"/>
      <c r="Z646" s="41"/>
      <c r="AA646" s="41"/>
      <c r="AB646" s="41"/>
      <c r="AC646" s="41"/>
      <c r="AD646" s="41"/>
      <c r="AE646" s="41"/>
      <c r="AR646" s="218" t="s">
        <v>418</v>
      </c>
      <c r="AT646" s="218" t="s">
        <v>285</v>
      </c>
      <c r="AU646" s="218" t="s">
        <v>91</v>
      </c>
      <c r="AY646" s="19" t="s">
        <v>137</v>
      </c>
      <c r="BE646" s="219">
        <f>IF(N646="základní",J646,0)</f>
        <v>0</v>
      </c>
      <c r="BF646" s="219">
        <f>IF(N646="snížená",J646,0)</f>
        <v>0</v>
      </c>
      <c r="BG646" s="219">
        <f>IF(N646="zákl. přenesená",J646,0)</f>
        <v>0</v>
      </c>
      <c r="BH646" s="219">
        <f>IF(N646="sníž. přenesená",J646,0)</f>
        <v>0</v>
      </c>
      <c r="BI646" s="219">
        <f>IF(N646="nulová",J646,0)</f>
        <v>0</v>
      </c>
      <c r="BJ646" s="19" t="s">
        <v>23</v>
      </c>
      <c r="BK646" s="219">
        <f>ROUND(I646*H646,2)</f>
        <v>0</v>
      </c>
      <c r="BL646" s="19" t="s">
        <v>322</v>
      </c>
      <c r="BM646" s="218" t="s">
        <v>1201</v>
      </c>
    </row>
    <row r="647" s="14" customFormat="1">
      <c r="A647" s="14"/>
      <c r="B647" s="231"/>
      <c r="C647" s="232"/>
      <c r="D647" s="222" t="s">
        <v>147</v>
      </c>
      <c r="E647" s="233" t="s">
        <v>36</v>
      </c>
      <c r="F647" s="234" t="s">
        <v>1202</v>
      </c>
      <c r="G647" s="232"/>
      <c r="H647" s="235">
        <v>148.05000000000001</v>
      </c>
      <c r="I647" s="236"/>
      <c r="J647" s="232"/>
      <c r="K647" s="232"/>
      <c r="L647" s="237"/>
      <c r="M647" s="238"/>
      <c r="N647" s="239"/>
      <c r="O647" s="239"/>
      <c r="P647" s="239"/>
      <c r="Q647" s="239"/>
      <c r="R647" s="239"/>
      <c r="S647" s="239"/>
      <c r="T647" s="240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T647" s="241" t="s">
        <v>147</v>
      </c>
      <c r="AU647" s="241" t="s">
        <v>91</v>
      </c>
      <c r="AV647" s="14" t="s">
        <v>91</v>
      </c>
      <c r="AW647" s="14" t="s">
        <v>43</v>
      </c>
      <c r="AX647" s="14" t="s">
        <v>23</v>
      </c>
      <c r="AY647" s="241" t="s">
        <v>137</v>
      </c>
    </row>
    <row r="648" s="2" customFormat="1" ht="44.25" customHeight="1">
      <c r="A648" s="41"/>
      <c r="B648" s="42"/>
      <c r="C648" s="207" t="s">
        <v>1203</v>
      </c>
      <c r="D648" s="207" t="s">
        <v>140</v>
      </c>
      <c r="E648" s="208" t="s">
        <v>1204</v>
      </c>
      <c r="F648" s="209" t="s">
        <v>1205</v>
      </c>
      <c r="G648" s="210" t="s">
        <v>266</v>
      </c>
      <c r="H648" s="211">
        <v>6.1470000000000002</v>
      </c>
      <c r="I648" s="212"/>
      <c r="J648" s="213">
        <f>ROUND(I648*H648,2)</f>
        <v>0</v>
      </c>
      <c r="K648" s="209" t="s">
        <v>226</v>
      </c>
      <c r="L648" s="47"/>
      <c r="M648" s="214" t="s">
        <v>36</v>
      </c>
      <c r="N648" s="215" t="s">
        <v>53</v>
      </c>
      <c r="O648" s="87"/>
      <c r="P648" s="216">
        <f>O648*H648</f>
        <v>0</v>
      </c>
      <c r="Q648" s="216">
        <v>0</v>
      </c>
      <c r="R648" s="216">
        <f>Q648*H648</f>
        <v>0</v>
      </c>
      <c r="S648" s="216">
        <v>0</v>
      </c>
      <c r="T648" s="217">
        <f>S648*H648</f>
        <v>0</v>
      </c>
      <c r="U648" s="41"/>
      <c r="V648" s="41"/>
      <c r="W648" s="41"/>
      <c r="X648" s="41"/>
      <c r="Y648" s="41"/>
      <c r="Z648" s="41"/>
      <c r="AA648" s="41"/>
      <c r="AB648" s="41"/>
      <c r="AC648" s="41"/>
      <c r="AD648" s="41"/>
      <c r="AE648" s="41"/>
      <c r="AR648" s="218" t="s">
        <v>322</v>
      </c>
      <c r="AT648" s="218" t="s">
        <v>140</v>
      </c>
      <c r="AU648" s="218" t="s">
        <v>91</v>
      </c>
      <c r="AY648" s="19" t="s">
        <v>137</v>
      </c>
      <c r="BE648" s="219">
        <f>IF(N648="základní",J648,0)</f>
        <v>0</v>
      </c>
      <c r="BF648" s="219">
        <f>IF(N648="snížená",J648,0)</f>
        <v>0</v>
      </c>
      <c r="BG648" s="219">
        <f>IF(N648="zákl. přenesená",J648,0)</f>
        <v>0</v>
      </c>
      <c r="BH648" s="219">
        <f>IF(N648="sníž. přenesená",J648,0)</f>
        <v>0</v>
      </c>
      <c r="BI648" s="219">
        <f>IF(N648="nulová",J648,0)</f>
        <v>0</v>
      </c>
      <c r="BJ648" s="19" t="s">
        <v>23</v>
      </c>
      <c r="BK648" s="219">
        <f>ROUND(I648*H648,2)</f>
        <v>0</v>
      </c>
      <c r="BL648" s="19" t="s">
        <v>322</v>
      </c>
      <c r="BM648" s="218" t="s">
        <v>1206</v>
      </c>
    </row>
    <row r="649" s="2" customFormat="1">
      <c r="A649" s="41"/>
      <c r="B649" s="42"/>
      <c r="C649" s="43"/>
      <c r="D649" s="256" t="s">
        <v>228</v>
      </c>
      <c r="E649" s="43"/>
      <c r="F649" s="257" t="s">
        <v>1207</v>
      </c>
      <c r="G649" s="43"/>
      <c r="H649" s="43"/>
      <c r="I649" s="258"/>
      <c r="J649" s="43"/>
      <c r="K649" s="43"/>
      <c r="L649" s="47"/>
      <c r="M649" s="259"/>
      <c r="N649" s="260"/>
      <c r="O649" s="87"/>
      <c r="P649" s="87"/>
      <c r="Q649" s="87"/>
      <c r="R649" s="87"/>
      <c r="S649" s="87"/>
      <c r="T649" s="88"/>
      <c r="U649" s="41"/>
      <c r="V649" s="41"/>
      <c r="W649" s="41"/>
      <c r="X649" s="41"/>
      <c r="Y649" s="41"/>
      <c r="Z649" s="41"/>
      <c r="AA649" s="41"/>
      <c r="AB649" s="41"/>
      <c r="AC649" s="41"/>
      <c r="AD649" s="41"/>
      <c r="AE649" s="41"/>
      <c r="AT649" s="19" t="s">
        <v>228</v>
      </c>
      <c r="AU649" s="19" t="s">
        <v>91</v>
      </c>
    </row>
    <row r="650" s="12" customFormat="1" ht="22.8" customHeight="1">
      <c r="A650" s="12"/>
      <c r="B650" s="191"/>
      <c r="C650" s="192"/>
      <c r="D650" s="193" t="s">
        <v>81</v>
      </c>
      <c r="E650" s="205" t="s">
        <v>1208</v>
      </c>
      <c r="F650" s="205" t="s">
        <v>1209</v>
      </c>
      <c r="G650" s="192"/>
      <c r="H650" s="192"/>
      <c r="I650" s="195"/>
      <c r="J650" s="206">
        <f>BK650</f>
        <v>0</v>
      </c>
      <c r="K650" s="192"/>
      <c r="L650" s="197"/>
      <c r="M650" s="198"/>
      <c r="N650" s="199"/>
      <c r="O650" s="199"/>
      <c r="P650" s="200">
        <f>SUM(P651:P653)</f>
        <v>0</v>
      </c>
      <c r="Q650" s="199"/>
      <c r="R650" s="200">
        <f>SUM(R651:R653)</f>
        <v>0.0048599999999999997</v>
      </c>
      <c r="S650" s="199"/>
      <c r="T650" s="201">
        <f>SUM(T651:T653)</f>
        <v>0</v>
      </c>
      <c r="U650" s="12"/>
      <c r="V650" s="12"/>
      <c r="W650" s="12"/>
      <c r="X650" s="12"/>
      <c r="Y650" s="12"/>
      <c r="Z650" s="12"/>
      <c r="AA650" s="12"/>
      <c r="AB650" s="12"/>
      <c r="AC650" s="12"/>
      <c r="AD650" s="12"/>
      <c r="AE650" s="12"/>
      <c r="AR650" s="202" t="s">
        <v>91</v>
      </c>
      <c r="AT650" s="203" t="s">
        <v>81</v>
      </c>
      <c r="AU650" s="203" t="s">
        <v>23</v>
      </c>
      <c r="AY650" s="202" t="s">
        <v>137</v>
      </c>
      <c r="BK650" s="204">
        <f>SUM(BK651:BK653)</f>
        <v>0</v>
      </c>
    </row>
    <row r="651" s="2" customFormat="1" ht="33" customHeight="1">
      <c r="A651" s="41"/>
      <c r="B651" s="42"/>
      <c r="C651" s="207" t="s">
        <v>1210</v>
      </c>
      <c r="D651" s="207" t="s">
        <v>140</v>
      </c>
      <c r="E651" s="208" t="s">
        <v>1211</v>
      </c>
      <c r="F651" s="209" t="s">
        <v>1212</v>
      </c>
      <c r="G651" s="210" t="s">
        <v>394</v>
      </c>
      <c r="H651" s="211">
        <v>2</v>
      </c>
      <c r="I651" s="212"/>
      <c r="J651" s="213">
        <f>ROUND(I651*H651,2)</f>
        <v>0</v>
      </c>
      <c r="K651" s="209" t="s">
        <v>36</v>
      </c>
      <c r="L651" s="47"/>
      <c r="M651" s="214" t="s">
        <v>36</v>
      </c>
      <c r="N651" s="215" t="s">
        <v>53</v>
      </c>
      <c r="O651" s="87"/>
      <c r="P651" s="216">
        <f>O651*H651</f>
        <v>0</v>
      </c>
      <c r="Q651" s="216">
        <v>0.0024299999999999999</v>
      </c>
      <c r="R651" s="216">
        <f>Q651*H651</f>
        <v>0.0048599999999999997</v>
      </c>
      <c r="S651" s="216">
        <v>0</v>
      </c>
      <c r="T651" s="217">
        <f>S651*H651</f>
        <v>0</v>
      </c>
      <c r="U651" s="41"/>
      <c r="V651" s="41"/>
      <c r="W651" s="41"/>
      <c r="X651" s="41"/>
      <c r="Y651" s="41"/>
      <c r="Z651" s="41"/>
      <c r="AA651" s="41"/>
      <c r="AB651" s="41"/>
      <c r="AC651" s="41"/>
      <c r="AD651" s="41"/>
      <c r="AE651" s="41"/>
      <c r="AR651" s="218" t="s">
        <v>322</v>
      </c>
      <c r="AT651" s="218" t="s">
        <v>140</v>
      </c>
      <c r="AU651" s="218" t="s">
        <v>91</v>
      </c>
      <c r="AY651" s="19" t="s">
        <v>137</v>
      </c>
      <c r="BE651" s="219">
        <f>IF(N651="základní",J651,0)</f>
        <v>0</v>
      </c>
      <c r="BF651" s="219">
        <f>IF(N651="snížená",J651,0)</f>
        <v>0</v>
      </c>
      <c r="BG651" s="219">
        <f>IF(N651="zákl. přenesená",J651,0)</f>
        <v>0</v>
      </c>
      <c r="BH651" s="219">
        <f>IF(N651="sníž. přenesená",J651,0)</f>
        <v>0</v>
      </c>
      <c r="BI651" s="219">
        <f>IF(N651="nulová",J651,0)</f>
        <v>0</v>
      </c>
      <c r="BJ651" s="19" t="s">
        <v>23</v>
      </c>
      <c r="BK651" s="219">
        <f>ROUND(I651*H651,2)</f>
        <v>0</v>
      </c>
      <c r="BL651" s="19" t="s">
        <v>322</v>
      </c>
      <c r="BM651" s="218" t="s">
        <v>1213</v>
      </c>
    </row>
    <row r="652" s="14" customFormat="1">
      <c r="A652" s="14"/>
      <c r="B652" s="231"/>
      <c r="C652" s="232"/>
      <c r="D652" s="222" t="s">
        <v>147</v>
      </c>
      <c r="E652" s="233" t="s">
        <v>36</v>
      </c>
      <c r="F652" s="234" t="s">
        <v>91</v>
      </c>
      <c r="G652" s="232"/>
      <c r="H652" s="235">
        <v>2</v>
      </c>
      <c r="I652" s="236"/>
      <c r="J652" s="232"/>
      <c r="K652" s="232"/>
      <c r="L652" s="237"/>
      <c r="M652" s="238"/>
      <c r="N652" s="239"/>
      <c r="O652" s="239"/>
      <c r="P652" s="239"/>
      <c r="Q652" s="239"/>
      <c r="R652" s="239"/>
      <c r="S652" s="239"/>
      <c r="T652" s="240"/>
      <c r="U652" s="14"/>
      <c r="V652" s="14"/>
      <c r="W652" s="14"/>
      <c r="X652" s="14"/>
      <c r="Y652" s="14"/>
      <c r="Z652" s="14"/>
      <c r="AA652" s="14"/>
      <c r="AB652" s="14"/>
      <c r="AC652" s="14"/>
      <c r="AD652" s="14"/>
      <c r="AE652" s="14"/>
      <c r="AT652" s="241" t="s">
        <v>147</v>
      </c>
      <c r="AU652" s="241" t="s">
        <v>91</v>
      </c>
      <c r="AV652" s="14" t="s">
        <v>91</v>
      </c>
      <c r="AW652" s="14" t="s">
        <v>43</v>
      </c>
      <c r="AX652" s="14" t="s">
        <v>23</v>
      </c>
      <c r="AY652" s="241" t="s">
        <v>137</v>
      </c>
    </row>
    <row r="653" s="2" customFormat="1" ht="44.25" customHeight="1">
      <c r="A653" s="41"/>
      <c r="B653" s="42"/>
      <c r="C653" s="207" t="s">
        <v>1214</v>
      </c>
      <c r="D653" s="207" t="s">
        <v>140</v>
      </c>
      <c r="E653" s="208" t="s">
        <v>1215</v>
      </c>
      <c r="F653" s="209" t="s">
        <v>1216</v>
      </c>
      <c r="G653" s="210" t="s">
        <v>266</v>
      </c>
      <c r="H653" s="211">
        <v>0.0050000000000000001</v>
      </c>
      <c r="I653" s="212"/>
      <c r="J653" s="213">
        <f>ROUND(I653*H653,2)</f>
        <v>0</v>
      </c>
      <c r="K653" s="209" t="s">
        <v>281</v>
      </c>
      <c r="L653" s="47"/>
      <c r="M653" s="214" t="s">
        <v>36</v>
      </c>
      <c r="N653" s="215" t="s">
        <v>53</v>
      </c>
      <c r="O653" s="87"/>
      <c r="P653" s="216">
        <f>O653*H653</f>
        <v>0</v>
      </c>
      <c r="Q653" s="216">
        <v>0</v>
      </c>
      <c r="R653" s="216">
        <f>Q653*H653</f>
        <v>0</v>
      </c>
      <c r="S653" s="216">
        <v>0</v>
      </c>
      <c r="T653" s="217">
        <f>S653*H653</f>
        <v>0</v>
      </c>
      <c r="U653" s="41"/>
      <c r="V653" s="41"/>
      <c r="W653" s="41"/>
      <c r="X653" s="41"/>
      <c r="Y653" s="41"/>
      <c r="Z653" s="41"/>
      <c r="AA653" s="41"/>
      <c r="AB653" s="41"/>
      <c r="AC653" s="41"/>
      <c r="AD653" s="41"/>
      <c r="AE653" s="41"/>
      <c r="AR653" s="218" t="s">
        <v>322</v>
      </c>
      <c r="AT653" s="218" t="s">
        <v>140</v>
      </c>
      <c r="AU653" s="218" t="s">
        <v>91</v>
      </c>
      <c r="AY653" s="19" t="s">
        <v>137</v>
      </c>
      <c r="BE653" s="219">
        <f>IF(N653="základní",J653,0)</f>
        <v>0</v>
      </c>
      <c r="BF653" s="219">
        <f>IF(N653="snížená",J653,0)</f>
        <v>0</v>
      </c>
      <c r="BG653" s="219">
        <f>IF(N653="zákl. přenesená",J653,0)</f>
        <v>0</v>
      </c>
      <c r="BH653" s="219">
        <f>IF(N653="sníž. přenesená",J653,0)</f>
        <v>0</v>
      </c>
      <c r="BI653" s="219">
        <f>IF(N653="nulová",J653,0)</f>
        <v>0</v>
      </c>
      <c r="BJ653" s="19" t="s">
        <v>23</v>
      </c>
      <c r="BK653" s="219">
        <f>ROUND(I653*H653,2)</f>
        <v>0</v>
      </c>
      <c r="BL653" s="19" t="s">
        <v>322</v>
      </c>
      <c r="BM653" s="218" t="s">
        <v>1217</v>
      </c>
    </row>
    <row r="654" s="12" customFormat="1" ht="22.8" customHeight="1">
      <c r="A654" s="12"/>
      <c r="B654" s="191"/>
      <c r="C654" s="192"/>
      <c r="D654" s="193" t="s">
        <v>81</v>
      </c>
      <c r="E654" s="205" t="s">
        <v>1218</v>
      </c>
      <c r="F654" s="205" t="s">
        <v>1219</v>
      </c>
      <c r="G654" s="192"/>
      <c r="H654" s="192"/>
      <c r="I654" s="195"/>
      <c r="J654" s="206">
        <f>BK654</f>
        <v>0</v>
      </c>
      <c r="K654" s="192"/>
      <c r="L654" s="197"/>
      <c r="M654" s="198"/>
      <c r="N654" s="199"/>
      <c r="O654" s="199"/>
      <c r="P654" s="200">
        <f>SUM(P655:P665)</f>
        <v>0</v>
      </c>
      <c r="Q654" s="199"/>
      <c r="R654" s="200">
        <f>SUM(R655:R665)</f>
        <v>0.90401387999999994</v>
      </c>
      <c r="S654" s="199"/>
      <c r="T654" s="201">
        <f>SUM(T655:T665)</f>
        <v>0</v>
      </c>
      <c r="U654" s="12"/>
      <c r="V654" s="12"/>
      <c r="W654" s="12"/>
      <c r="X654" s="12"/>
      <c r="Y654" s="12"/>
      <c r="Z654" s="12"/>
      <c r="AA654" s="12"/>
      <c r="AB654" s="12"/>
      <c r="AC654" s="12"/>
      <c r="AD654" s="12"/>
      <c r="AE654" s="12"/>
      <c r="AR654" s="202" t="s">
        <v>91</v>
      </c>
      <c r="AT654" s="203" t="s">
        <v>81</v>
      </c>
      <c r="AU654" s="203" t="s">
        <v>23</v>
      </c>
      <c r="AY654" s="202" t="s">
        <v>137</v>
      </c>
      <c r="BK654" s="204">
        <f>SUM(BK655:BK665)</f>
        <v>0</v>
      </c>
    </row>
    <row r="655" s="2" customFormat="1" ht="37.8" customHeight="1">
      <c r="A655" s="41"/>
      <c r="B655" s="42"/>
      <c r="C655" s="207" t="s">
        <v>1220</v>
      </c>
      <c r="D655" s="207" t="s">
        <v>140</v>
      </c>
      <c r="E655" s="208" t="s">
        <v>1221</v>
      </c>
      <c r="F655" s="209" t="s">
        <v>1222</v>
      </c>
      <c r="G655" s="210" t="s">
        <v>225</v>
      </c>
      <c r="H655" s="211">
        <v>38.5</v>
      </c>
      <c r="I655" s="212"/>
      <c r="J655" s="213">
        <f>ROUND(I655*H655,2)</f>
        <v>0</v>
      </c>
      <c r="K655" s="209" t="s">
        <v>226</v>
      </c>
      <c r="L655" s="47"/>
      <c r="M655" s="214" t="s">
        <v>36</v>
      </c>
      <c r="N655" s="215" t="s">
        <v>53</v>
      </c>
      <c r="O655" s="87"/>
      <c r="P655" s="216">
        <f>O655*H655</f>
        <v>0</v>
      </c>
      <c r="Q655" s="216">
        <v>0</v>
      </c>
      <c r="R655" s="216">
        <f>Q655*H655</f>
        <v>0</v>
      </c>
      <c r="S655" s="216">
        <v>0</v>
      </c>
      <c r="T655" s="217">
        <f>S655*H655</f>
        <v>0</v>
      </c>
      <c r="U655" s="41"/>
      <c r="V655" s="41"/>
      <c r="W655" s="41"/>
      <c r="X655" s="41"/>
      <c r="Y655" s="41"/>
      <c r="Z655" s="41"/>
      <c r="AA655" s="41"/>
      <c r="AB655" s="41"/>
      <c r="AC655" s="41"/>
      <c r="AD655" s="41"/>
      <c r="AE655" s="41"/>
      <c r="AR655" s="218" t="s">
        <v>322</v>
      </c>
      <c r="AT655" s="218" t="s">
        <v>140</v>
      </c>
      <c r="AU655" s="218" t="s">
        <v>91</v>
      </c>
      <c r="AY655" s="19" t="s">
        <v>137</v>
      </c>
      <c r="BE655" s="219">
        <f>IF(N655="základní",J655,0)</f>
        <v>0</v>
      </c>
      <c r="BF655" s="219">
        <f>IF(N655="snížená",J655,0)</f>
        <v>0</v>
      </c>
      <c r="BG655" s="219">
        <f>IF(N655="zákl. přenesená",J655,0)</f>
        <v>0</v>
      </c>
      <c r="BH655" s="219">
        <f>IF(N655="sníž. přenesená",J655,0)</f>
        <v>0</v>
      </c>
      <c r="BI655" s="219">
        <f>IF(N655="nulová",J655,0)</f>
        <v>0</v>
      </c>
      <c r="BJ655" s="19" t="s">
        <v>23</v>
      </c>
      <c r="BK655" s="219">
        <f>ROUND(I655*H655,2)</f>
        <v>0</v>
      </c>
      <c r="BL655" s="19" t="s">
        <v>322</v>
      </c>
      <c r="BM655" s="218" t="s">
        <v>1223</v>
      </c>
    </row>
    <row r="656" s="2" customFormat="1">
      <c r="A656" s="41"/>
      <c r="B656" s="42"/>
      <c r="C656" s="43"/>
      <c r="D656" s="256" t="s">
        <v>228</v>
      </c>
      <c r="E656" s="43"/>
      <c r="F656" s="257" t="s">
        <v>1224</v>
      </c>
      <c r="G656" s="43"/>
      <c r="H656" s="43"/>
      <c r="I656" s="258"/>
      <c r="J656" s="43"/>
      <c r="K656" s="43"/>
      <c r="L656" s="47"/>
      <c r="M656" s="259"/>
      <c r="N656" s="260"/>
      <c r="O656" s="87"/>
      <c r="P656" s="87"/>
      <c r="Q656" s="87"/>
      <c r="R656" s="87"/>
      <c r="S656" s="87"/>
      <c r="T656" s="88"/>
      <c r="U656" s="41"/>
      <c r="V656" s="41"/>
      <c r="W656" s="41"/>
      <c r="X656" s="41"/>
      <c r="Y656" s="41"/>
      <c r="Z656" s="41"/>
      <c r="AA656" s="41"/>
      <c r="AB656" s="41"/>
      <c r="AC656" s="41"/>
      <c r="AD656" s="41"/>
      <c r="AE656" s="41"/>
      <c r="AT656" s="19" t="s">
        <v>228</v>
      </c>
      <c r="AU656" s="19" t="s">
        <v>91</v>
      </c>
    </row>
    <row r="657" s="13" customFormat="1">
      <c r="A657" s="13"/>
      <c r="B657" s="220"/>
      <c r="C657" s="221"/>
      <c r="D657" s="222" t="s">
        <v>147</v>
      </c>
      <c r="E657" s="223" t="s">
        <v>36</v>
      </c>
      <c r="F657" s="224" t="s">
        <v>1225</v>
      </c>
      <c r="G657" s="221"/>
      <c r="H657" s="223" t="s">
        <v>36</v>
      </c>
      <c r="I657" s="225"/>
      <c r="J657" s="221"/>
      <c r="K657" s="221"/>
      <c r="L657" s="226"/>
      <c r="M657" s="227"/>
      <c r="N657" s="228"/>
      <c r="O657" s="228"/>
      <c r="P657" s="228"/>
      <c r="Q657" s="228"/>
      <c r="R657" s="228"/>
      <c r="S657" s="228"/>
      <c r="T657" s="229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230" t="s">
        <v>147</v>
      </c>
      <c r="AU657" s="230" t="s">
        <v>91</v>
      </c>
      <c r="AV657" s="13" t="s">
        <v>23</v>
      </c>
      <c r="AW657" s="13" t="s">
        <v>43</v>
      </c>
      <c r="AX657" s="13" t="s">
        <v>82</v>
      </c>
      <c r="AY657" s="230" t="s">
        <v>137</v>
      </c>
    </row>
    <row r="658" s="14" customFormat="1">
      <c r="A658" s="14"/>
      <c r="B658" s="231"/>
      <c r="C658" s="232"/>
      <c r="D658" s="222" t="s">
        <v>147</v>
      </c>
      <c r="E658" s="233" t="s">
        <v>36</v>
      </c>
      <c r="F658" s="234" t="s">
        <v>1226</v>
      </c>
      <c r="G658" s="232"/>
      <c r="H658" s="235">
        <v>38.5</v>
      </c>
      <c r="I658" s="236"/>
      <c r="J658" s="232"/>
      <c r="K658" s="232"/>
      <c r="L658" s="237"/>
      <c r="M658" s="238"/>
      <c r="N658" s="239"/>
      <c r="O658" s="239"/>
      <c r="P658" s="239"/>
      <c r="Q658" s="239"/>
      <c r="R658" s="239"/>
      <c r="S658" s="239"/>
      <c r="T658" s="240"/>
      <c r="U658" s="14"/>
      <c r="V658" s="14"/>
      <c r="W658" s="14"/>
      <c r="X658" s="14"/>
      <c r="Y658" s="14"/>
      <c r="Z658" s="14"/>
      <c r="AA658" s="14"/>
      <c r="AB658" s="14"/>
      <c r="AC658" s="14"/>
      <c r="AD658" s="14"/>
      <c r="AE658" s="14"/>
      <c r="AT658" s="241" t="s">
        <v>147</v>
      </c>
      <c r="AU658" s="241" t="s">
        <v>91</v>
      </c>
      <c r="AV658" s="14" t="s">
        <v>91</v>
      </c>
      <c r="AW658" s="14" t="s">
        <v>43</v>
      </c>
      <c r="AX658" s="14" t="s">
        <v>23</v>
      </c>
      <c r="AY658" s="241" t="s">
        <v>137</v>
      </c>
    </row>
    <row r="659" s="2" customFormat="1" ht="24.15" customHeight="1">
      <c r="A659" s="41"/>
      <c r="B659" s="42"/>
      <c r="C659" s="261" t="s">
        <v>1227</v>
      </c>
      <c r="D659" s="261" t="s">
        <v>285</v>
      </c>
      <c r="E659" s="262" t="s">
        <v>1228</v>
      </c>
      <c r="F659" s="263" t="s">
        <v>1229</v>
      </c>
      <c r="G659" s="264" t="s">
        <v>225</v>
      </c>
      <c r="H659" s="265">
        <v>46.200000000000003</v>
      </c>
      <c r="I659" s="266"/>
      <c r="J659" s="267">
        <f>ROUND(I659*H659,2)</f>
        <v>0</v>
      </c>
      <c r="K659" s="263" t="s">
        <v>144</v>
      </c>
      <c r="L659" s="268"/>
      <c r="M659" s="269" t="s">
        <v>36</v>
      </c>
      <c r="N659" s="270" t="s">
        <v>53</v>
      </c>
      <c r="O659" s="87"/>
      <c r="P659" s="216">
        <f>O659*H659</f>
        <v>0</v>
      </c>
      <c r="Q659" s="216">
        <v>0.019099999999999999</v>
      </c>
      <c r="R659" s="216">
        <f>Q659*H659</f>
        <v>0.88241999999999998</v>
      </c>
      <c r="S659" s="216">
        <v>0</v>
      </c>
      <c r="T659" s="217">
        <f>S659*H659</f>
        <v>0</v>
      </c>
      <c r="U659" s="41"/>
      <c r="V659" s="41"/>
      <c r="W659" s="41"/>
      <c r="X659" s="41"/>
      <c r="Y659" s="41"/>
      <c r="Z659" s="41"/>
      <c r="AA659" s="41"/>
      <c r="AB659" s="41"/>
      <c r="AC659" s="41"/>
      <c r="AD659" s="41"/>
      <c r="AE659" s="41"/>
      <c r="AR659" s="218" t="s">
        <v>418</v>
      </c>
      <c r="AT659" s="218" t="s">
        <v>285</v>
      </c>
      <c r="AU659" s="218" t="s">
        <v>91</v>
      </c>
      <c r="AY659" s="19" t="s">
        <v>137</v>
      </c>
      <c r="BE659" s="219">
        <f>IF(N659="základní",J659,0)</f>
        <v>0</v>
      </c>
      <c r="BF659" s="219">
        <f>IF(N659="snížená",J659,0)</f>
        <v>0</v>
      </c>
      <c r="BG659" s="219">
        <f>IF(N659="zákl. přenesená",J659,0)</f>
        <v>0</v>
      </c>
      <c r="BH659" s="219">
        <f>IF(N659="sníž. přenesená",J659,0)</f>
        <v>0</v>
      </c>
      <c r="BI659" s="219">
        <f>IF(N659="nulová",J659,0)</f>
        <v>0</v>
      </c>
      <c r="BJ659" s="19" t="s">
        <v>23</v>
      </c>
      <c r="BK659" s="219">
        <f>ROUND(I659*H659,2)</f>
        <v>0</v>
      </c>
      <c r="BL659" s="19" t="s">
        <v>322</v>
      </c>
      <c r="BM659" s="218" t="s">
        <v>1230</v>
      </c>
    </row>
    <row r="660" s="14" customFormat="1">
      <c r="A660" s="14"/>
      <c r="B660" s="231"/>
      <c r="C660" s="232"/>
      <c r="D660" s="222" t="s">
        <v>147</v>
      </c>
      <c r="E660" s="233" t="s">
        <v>36</v>
      </c>
      <c r="F660" s="234" t="s">
        <v>992</v>
      </c>
      <c r="G660" s="232"/>
      <c r="H660" s="235">
        <v>46.200000000000003</v>
      </c>
      <c r="I660" s="236"/>
      <c r="J660" s="232"/>
      <c r="K660" s="232"/>
      <c r="L660" s="237"/>
      <c r="M660" s="238"/>
      <c r="N660" s="239"/>
      <c r="O660" s="239"/>
      <c r="P660" s="239"/>
      <c r="Q660" s="239"/>
      <c r="R660" s="239"/>
      <c r="S660" s="239"/>
      <c r="T660" s="240"/>
      <c r="U660" s="14"/>
      <c r="V660" s="14"/>
      <c r="W660" s="14"/>
      <c r="X660" s="14"/>
      <c r="Y660" s="14"/>
      <c r="Z660" s="14"/>
      <c r="AA660" s="14"/>
      <c r="AB660" s="14"/>
      <c r="AC660" s="14"/>
      <c r="AD660" s="14"/>
      <c r="AE660" s="14"/>
      <c r="AT660" s="241" t="s">
        <v>147</v>
      </c>
      <c r="AU660" s="241" t="s">
        <v>91</v>
      </c>
      <c r="AV660" s="14" t="s">
        <v>91</v>
      </c>
      <c r="AW660" s="14" t="s">
        <v>43</v>
      </c>
      <c r="AX660" s="14" t="s">
        <v>23</v>
      </c>
      <c r="AY660" s="241" t="s">
        <v>137</v>
      </c>
    </row>
    <row r="661" s="2" customFormat="1" ht="37.8" customHeight="1">
      <c r="A661" s="41"/>
      <c r="B661" s="42"/>
      <c r="C661" s="207" t="s">
        <v>1231</v>
      </c>
      <c r="D661" s="207" t="s">
        <v>140</v>
      </c>
      <c r="E661" s="208" t="s">
        <v>1232</v>
      </c>
      <c r="F661" s="209" t="s">
        <v>1233</v>
      </c>
      <c r="G661" s="210" t="s">
        <v>234</v>
      </c>
      <c r="H661" s="211">
        <v>0.92400000000000004</v>
      </c>
      <c r="I661" s="212"/>
      <c r="J661" s="213">
        <f>ROUND(I661*H661,2)</f>
        <v>0</v>
      </c>
      <c r="K661" s="209" t="s">
        <v>226</v>
      </c>
      <c r="L661" s="47"/>
      <c r="M661" s="214" t="s">
        <v>36</v>
      </c>
      <c r="N661" s="215" t="s">
        <v>53</v>
      </c>
      <c r="O661" s="87"/>
      <c r="P661" s="216">
        <f>O661*H661</f>
        <v>0</v>
      </c>
      <c r="Q661" s="216">
        <v>0.023369999999999998</v>
      </c>
      <c r="R661" s="216">
        <f>Q661*H661</f>
        <v>0.021593879999999999</v>
      </c>
      <c r="S661" s="216">
        <v>0</v>
      </c>
      <c r="T661" s="217">
        <f>S661*H661</f>
        <v>0</v>
      </c>
      <c r="U661" s="41"/>
      <c r="V661" s="41"/>
      <c r="W661" s="41"/>
      <c r="X661" s="41"/>
      <c r="Y661" s="41"/>
      <c r="Z661" s="41"/>
      <c r="AA661" s="41"/>
      <c r="AB661" s="41"/>
      <c r="AC661" s="41"/>
      <c r="AD661" s="41"/>
      <c r="AE661" s="41"/>
      <c r="AR661" s="218" t="s">
        <v>322</v>
      </c>
      <c r="AT661" s="218" t="s">
        <v>140</v>
      </c>
      <c r="AU661" s="218" t="s">
        <v>91</v>
      </c>
      <c r="AY661" s="19" t="s">
        <v>137</v>
      </c>
      <c r="BE661" s="219">
        <f>IF(N661="základní",J661,0)</f>
        <v>0</v>
      </c>
      <c r="BF661" s="219">
        <f>IF(N661="snížená",J661,0)</f>
        <v>0</v>
      </c>
      <c r="BG661" s="219">
        <f>IF(N661="zákl. přenesená",J661,0)</f>
        <v>0</v>
      </c>
      <c r="BH661" s="219">
        <f>IF(N661="sníž. přenesená",J661,0)</f>
        <v>0</v>
      </c>
      <c r="BI661" s="219">
        <f>IF(N661="nulová",J661,0)</f>
        <v>0</v>
      </c>
      <c r="BJ661" s="19" t="s">
        <v>23</v>
      </c>
      <c r="BK661" s="219">
        <f>ROUND(I661*H661,2)</f>
        <v>0</v>
      </c>
      <c r="BL661" s="19" t="s">
        <v>322</v>
      </c>
      <c r="BM661" s="218" t="s">
        <v>1234</v>
      </c>
    </row>
    <row r="662" s="2" customFormat="1">
      <c r="A662" s="41"/>
      <c r="B662" s="42"/>
      <c r="C662" s="43"/>
      <c r="D662" s="256" t="s">
        <v>228</v>
      </c>
      <c r="E662" s="43"/>
      <c r="F662" s="257" t="s">
        <v>1235</v>
      </c>
      <c r="G662" s="43"/>
      <c r="H662" s="43"/>
      <c r="I662" s="258"/>
      <c r="J662" s="43"/>
      <c r="K662" s="43"/>
      <c r="L662" s="47"/>
      <c r="M662" s="259"/>
      <c r="N662" s="260"/>
      <c r="O662" s="87"/>
      <c r="P662" s="87"/>
      <c r="Q662" s="87"/>
      <c r="R662" s="87"/>
      <c r="S662" s="87"/>
      <c r="T662" s="88"/>
      <c r="U662" s="41"/>
      <c r="V662" s="41"/>
      <c r="W662" s="41"/>
      <c r="X662" s="41"/>
      <c r="Y662" s="41"/>
      <c r="Z662" s="41"/>
      <c r="AA662" s="41"/>
      <c r="AB662" s="41"/>
      <c r="AC662" s="41"/>
      <c r="AD662" s="41"/>
      <c r="AE662" s="41"/>
      <c r="AT662" s="19" t="s">
        <v>228</v>
      </c>
      <c r="AU662" s="19" t="s">
        <v>91</v>
      </c>
    </row>
    <row r="663" s="14" customFormat="1">
      <c r="A663" s="14"/>
      <c r="B663" s="231"/>
      <c r="C663" s="232"/>
      <c r="D663" s="222" t="s">
        <v>147</v>
      </c>
      <c r="E663" s="233" t="s">
        <v>36</v>
      </c>
      <c r="F663" s="234" t="s">
        <v>1236</v>
      </c>
      <c r="G663" s="232"/>
      <c r="H663" s="235">
        <v>0.92400000000000004</v>
      </c>
      <c r="I663" s="236"/>
      <c r="J663" s="232"/>
      <c r="K663" s="232"/>
      <c r="L663" s="237"/>
      <c r="M663" s="238"/>
      <c r="N663" s="239"/>
      <c r="O663" s="239"/>
      <c r="P663" s="239"/>
      <c r="Q663" s="239"/>
      <c r="R663" s="239"/>
      <c r="S663" s="239"/>
      <c r="T663" s="240"/>
      <c r="U663" s="14"/>
      <c r="V663" s="14"/>
      <c r="W663" s="14"/>
      <c r="X663" s="14"/>
      <c r="Y663" s="14"/>
      <c r="Z663" s="14"/>
      <c r="AA663" s="14"/>
      <c r="AB663" s="14"/>
      <c r="AC663" s="14"/>
      <c r="AD663" s="14"/>
      <c r="AE663" s="14"/>
      <c r="AT663" s="241" t="s">
        <v>147</v>
      </c>
      <c r="AU663" s="241" t="s">
        <v>91</v>
      </c>
      <c r="AV663" s="14" t="s">
        <v>91</v>
      </c>
      <c r="AW663" s="14" t="s">
        <v>43</v>
      </c>
      <c r="AX663" s="14" t="s">
        <v>23</v>
      </c>
      <c r="AY663" s="241" t="s">
        <v>137</v>
      </c>
    </row>
    <row r="664" s="2" customFormat="1" ht="44.25" customHeight="1">
      <c r="A664" s="41"/>
      <c r="B664" s="42"/>
      <c r="C664" s="207" t="s">
        <v>1237</v>
      </c>
      <c r="D664" s="207" t="s">
        <v>140</v>
      </c>
      <c r="E664" s="208" t="s">
        <v>1238</v>
      </c>
      <c r="F664" s="209" t="s">
        <v>1239</v>
      </c>
      <c r="G664" s="210" t="s">
        <v>266</v>
      </c>
      <c r="H664" s="211">
        <v>0.90400000000000003</v>
      </c>
      <c r="I664" s="212"/>
      <c r="J664" s="213">
        <f>ROUND(I664*H664,2)</f>
        <v>0</v>
      </c>
      <c r="K664" s="209" t="s">
        <v>226</v>
      </c>
      <c r="L664" s="47"/>
      <c r="M664" s="214" t="s">
        <v>36</v>
      </c>
      <c r="N664" s="215" t="s">
        <v>53</v>
      </c>
      <c r="O664" s="87"/>
      <c r="P664" s="216">
        <f>O664*H664</f>
        <v>0</v>
      </c>
      <c r="Q664" s="216">
        <v>0</v>
      </c>
      <c r="R664" s="216">
        <f>Q664*H664</f>
        <v>0</v>
      </c>
      <c r="S664" s="216">
        <v>0</v>
      </c>
      <c r="T664" s="217">
        <f>S664*H664</f>
        <v>0</v>
      </c>
      <c r="U664" s="41"/>
      <c r="V664" s="41"/>
      <c r="W664" s="41"/>
      <c r="X664" s="41"/>
      <c r="Y664" s="41"/>
      <c r="Z664" s="41"/>
      <c r="AA664" s="41"/>
      <c r="AB664" s="41"/>
      <c r="AC664" s="41"/>
      <c r="AD664" s="41"/>
      <c r="AE664" s="41"/>
      <c r="AR664" s="218" t="s">
        <v>322</v>
      </c>
      <c r="AT664" s="218" t="s">
        <v>140</v>
      </c>
      <c r="AU664" s="218" t="s">
        <v>91</v>
      </c>
      <c r="AY664" s="19" t="s">
        <v>137</v>
      </c>
      <c r="BE664" s="219">
        <f>IF(N664="základní",J664,0)</f>
        <v>0</v>
      </c>
      <c r="BF664" s="219">
        <f>IF(N664="snížená",J664,0)</f>
        <v>0</v>
      </c>
      <c r="BG664" s="219">
        <f>IF(N664="zákl. přenesená",J664,0)</f>
        <v>0</v>
      </c>
      <c r="BH664" s="219">
        <f>IF(N664="sníž. přenesená",J664,0)</f>
        <v>0</v>
      </c>
      <c r="BI664" s="219">
        <f>IF(N664="nulová",J664,0)</f>
        <v>0</v>
      </c>
      <c r="BJ664" s="19" t="s">
        <v>23</v>
      </c>
      <c r="BK664" s="219">
        <f>ROUND(I664*H664,2)</f>
        <v>0</v>
      </c>
      <c r="BL664" s="19" t="s">
        <v>322</v>
      </c>
      <c r="BM664" s="218" t="s">
        <v>1240</v>
      </c>
    </row>
    <row r="665" s="2" customFormat="1">
      <c r="A665" s="41"/>
      <c r="B665" s="42"/>
      <c r="C665" s="43"/>
      <c r="D665" s="256" t="s">
        <v>228</v>
      </c>
      <c r="E665" s="43"/>
      <c r="F665" s="257" t="s">
        <v>1241</v>
      </c>
      <c r="G665" s="43"/>
      <c r="H665" s="43"/>
      <c r="I665" s="258"/>
      <c r="J665" s="43"/>
      <c r="K665" s="43"/>
      <c r="L665" s="47"/>
      <c r="M665" s="259"/>
      <c r="N665" s="260"/>
      <c r="O665" s="87"/>
      <c r="P665" s="87"/>
      <c r="Q665" s="87"/>
      <c r="R665" s="87"/>
      <c r="S665" s="87"/>
      <c r="T665" s="88"/>
      <c r="U665" s="41"/>
      <c r="V665" s="41"/>
      <c r="W665" s="41"/>
      <c r="X665" s="41"/>
      <c r="Y665" s="41"/>
      <c r="Z665" s="41"/>
      <c r="AA665" s="41"/>
      <c r="AB665" s="41"/>
      <c r="AC665" s="41"/>
      <c r="AD665" s="41"/>
      <c r="AE665" s="41"/>
      <c r="AT665" s="19" t="s">
        <v>228</v>
      </c>
      <c r="AU665" s="19" t="s">
        <v>91</v>
      </c>
    </row>
    <row r="666" s="12" customFormat="1" ht="22.8" customHeight="1">
      <c r="A666" s="12"/>
      <c r="B666" s="191"/>
      <c r="C666" s="192"/>
      <c r="D666" s="193" t="s">
        <v>81</v>
      </c>
      <c r="E666" s="205" t="s">
        <v>1242</v>
      </c>
      <c r="F666" s="205" t="s">
        <v>1243</v>
      </c>
      <c r="G666" s="192"/>
      <c r="H666" s="192"/>
      <c r="I666" s="195"/>
      <c r="J666" s="206">
        <f>BK666</f>
        <v>0</v>
      </c>
      <c r="K666" s="192"/>
      <c r="L666" s="197"/>
      <c r="M666" s="198"/>
      <c r="N666" s="199"/>
      <c r="O666" s="199"/>
      <c r="P666" s="200">
        <f>SUM(P667:P692)</f>
        <v>0</v>
      </c>
      <c r="Q666" s="199"/>
      <c r="R666" s="200">
        <f>SUM(R667:R692)</f>
        <v>3.6508111200000002</v>
      </c>
      <c r="S666" s="199"/>
      <c r="T666" s="201">
        <f>SUM(T667:T692)</f>
        <v>0</v>
      </c>
      <c r="U666" s="12"/>
      <c r="V666" s="12"/>
      <c r="W666" s="12"/>
      <c r="X666" s="12"/>
      <c r="Y666" s="12"/>
      <c r="Z666" s="12"/>
      <c r="AA666" s="12"/>
      <c r="AB666" s="12"/>
      <c r="AC666" s="12"/>
      <c r="AD666" s="12"/>
      <c r="AE666" s="12"/>
      <c r="AR666" s="202" t="s">
        <v>91</v>
      </c>
      <c r="AT666" s="203" t="s">
        <v>81</v>
      </c>
      <c r="AU666" s="203" t="s">
        <v>23</v>
      </c>
      <c r="AY666" s="202" t="s">
        <v>137</v>
      </c>
      <c r="BK666" s="204">
        <f>SUM(BK667:BK692)</f>
        <v>0</v>
      </c>
    </row>
    <row r="667" s="2" customFormat="1" ht="62.7" customHeight="1">
      <c r="A667" s="41"/>
      <c r="B667" s="42"/>
      <c r="C667" s="207" t="s">
        <v>1244</v>
      </c>
      <c r="D667" s="207" t="s">
        <v>140</v>
      </c>
      <c r="E667" s="208" t="s">
        <v>1245</v>
      </c>
      <c r="F667" s="209" t="s">
        <v>1246</v>
      </c>
      <c r="G667" s="210" t="s">
        <v>225</v>
      </c>
      <c r="H667" s="211">
        <v>61.600000000000001</v>
      </c>
      <c r="I667" s="212"/>
      <c r="J667" s="213">
        <f>ROUND(I667*H667,2)</f>
        <v>0</v>
      </c>
      <c r="K667" s="209" t="s">
        <v>281</v>
      </c>
      <c r="L667" s="47"/>
      <c r="M667" s="214" t="s">
        <v>36</v>
      </c>
      <c r="N667" s="215" t="s">
        <v>53</v>
      </c>
      <c r="O667" s="87"/>
      <c r="P667" s="216">
        <f>O667*H667</f>
        <v>0</v>
      </c>
      <c r="Q667" s="216">
        <v>0.01355</v>
      </c>
      <c r="R667" s="216">
        <f>Q667*H667</f>
        <v>0.83467999999999998</v>
      </c>
      <c r="S667" s="216">
        <v>0</v>
      </c>
      <c r="T667" s="217">
        <f>S667*H667</f>
        <v>0</v>
      </c>
      <c r="U667" s="41"/>
      <c r="V667" s="41"/>
      <c r="W667" s="41"/>
      <c r="X667" s="41"/>
      <c r="Y667" s="41"/>
      <c r="Z667" s="41"/>
      <c r="AA667" s="41"/>
      <c r="AB667" s="41"/>
      <c r="AC667" s="41"/>
      <c r="AD667" s="41"/>
      <c r="AE667" s="41"/>
      <c r="AR667" s="218" t="s">
        <v>322</v>
      </c>
      <c r="AT667" s="218" t="s">
        <v>140</v>
      </c>
      <c r="AU667" s="218" t="s">
        <v>91</v>
      </c>
      <c r="AY667" s="19" t="s">
        <v>137</v>
      </c>
      <c r="BE667" s="219">
        <f>IF(N667="základní",J667,0)</f>
        <v>0</v>
      </c>
      <c r="BF667" s="219">
        <f>IF(N667="snížená",J667,0)</f>
        <v>0</v>
      </c>
      <c r="BG667" s="219">
        <f>IF(N667="zákl. přenesená",J667,0)</f>
        <v>0</v>
      </c>
      <c r="BH667" s="219">
        <f>IF(N667="sníž. přenesená",J667,0)</f>
        <v>0</v>
      </c>
      <c r="BI667" s="219">
        <f>IF(N667="nulová",J667,0)</f>
        <v>0</v>
      </c>
      <c r="BJ667" s="19" t="s">
        <v>23</v>
      </c>
      <c r="BK667" s="219">
        <f>ROUND(I667*H667,2)</f>
        <v>0</v>
      </c>
      <c r="BL667" s="19" t="s">
        <v>322</v>
      </c>
      <c r="BM667" s="218" t="s">
        <v>1247</v>
      </c>
    </row>
    <row r="668" s="14" customFormat="1">
      <c r="A668" s="14"/>
      <c r="B668" s="231"/>
      <c r="C668" s="232"/>
      <c r="D668" s="222" t="s">
        <v>147</v>
      </c>
      <c r="E668" s="233" t="s">
        <v>36</v>
      </c>
      <c r="F668" s="234" t="s">
        <v>1248</v>
      </c>
      <c r="G668" s="232"/>
      <c r="H668" s="235">
        <v>61.600000000000001</v>
      </c>
      <c r="I668" s="236"/>
      <c r="J668" s="232"/>
      <c r="K668" s="232"/>
      <c r="L668" s="237"/>
      <c r="M668" s="238"/>
      <c r="N668" s="239"/>
      <c r="O668" s="239"/>
      <c r="P668" s="239"/>
      <c r="Q668" s="239"/>
      <c r="R668" s="239"/>
      <c r="S668" s="239"/>
      <c r="T668" s="240"/>
      <c r="U668" s="14"/>
      <c r="V668" s="14"/>
      <c r="W668" s="14"/>
      <c r="X668" s="14"/>
      <c r="Y668" s="14"/>
      <c r="Z668" s="14"/>
      <c r="AA668" s="14"/>
      <c r="AB668" s="14"/>
      <c r="AC668" s="14"/>
      <c r="AD668" s="14"/>
      <c r="AE668" s="14"/>
      <c r="AT668" s="241" t="s">
        <v>147</v>
      </c>
      <c r="AU668" s="241" t="s">
        <v>91</v>
      </c>
      <c r="AV668" s="14" t="s">
        <v>91</v>
      </c>
      <c r="AW668" s="14" t="s">
        <v>43</v>
      </c>
      <c r="AX668" s="14" t="s">
        <v>23</v>
      </c>
      <c r="AY668" s="241" t="s">
        <v>137</v>
      </c>
    </row>
    <row r="669" s="2" customFormat="1" ht="49.05" customHeight="1">
      <c r="A669" s="41"/>
      <c r="B669" s="42"/>
      <c r="C669" s="207" t="s">
        <v>1249</v>
      </c>
      <c r="D669" s="207" t="s">
        <v>140</v>
      </c>
      <c r="E669" s="208" t="s">
        <v>1250</v>
      </c>
      <c r="F669" s="209" t="s">
        <v>1251</v>
      </c>
      <c r="G669" s="210" t="s">
        <v>225</v>
      </c>
      <c r="H669" s="211">
        <v>208.16</v>
      </c>
      <c r="I669" s="212"/>
      <c r="J669" s="213">
        <f>ROUND(I669*H669,2)</f>
        <v>0</v>
      </c>
      <c r="K669" s="209" t="s">
        <v>226</v>
      </c>
      <c r="L669" s="47"/>
      <c r="M669" s="214" t="s">
        <v>36</v>
      </c>
      <c r="N669" s="215" t="s">
        <v>53</v>
      </c>
      <c r="O669" s="87"/>
      <c r="P669" s="216">
        <f>O669*H669</f>
        <v>0</v>
      </c>
      <c r="Q669" s="216">
        <v>0.012590000000000001</v>
      </c>
      <c r="R669" s="216">
        <f>Q669*H669</f>
        <v>2.6207343999999999</v>
      </c>
      <c r="S669" s="216">
        <v>0</v>
      </c>
      <c r="T669" s="217">
        <f>S669*H669</f>
        <v>0</v>
      </c>
      <c r="U669" s="41"/>
      <c r="V669" s="41"/>
      <c r="W669" s="41"/>
      <c r="X669" s="41"/>
      <c r="Y669" s="41"/>
      <c r="Z669" s="41"/>
      <c r="AA669" s="41"/>
      <c r="AB669" s="41"/>
      <c r="AC669" s="41"/>
      <c r="AD669" s="41"/>
      <c r="AE669" s="41"/>
      <c r="AR669" s="218" t="s">
        <v>322</v>
      </c>
      <c r="AT669" s="218" t="s">
        <v>140</v>
      </c>
      <c r="AU669" s="218" t="s">
        <v>91</v>
      </c>
      <c r="AY669" s="19" t="s">
        <v>137</v>
      </c>
      <c r="BE669" s="219">
        <f>IF(N669="základní",J669,0)</f>
        <v>0</v>
      </c>
      <c r="BF669" s="219">
        <f>IF(N669="snížená",J669,0)</f>
        <v>0</v>
      </c>
      <c r="BG669" s="219">
        <f>IF(N669="zákl. přenesená",J669,0)</f>
        <v>0</v>
      </c>
      <c r="BH669" s="219">
        <f>IF(N669="sníž. přenesená",J669,0)</f>
        <v>0</v>
      </c>
      <c r="BI669" s="219">
        <f>IF(N669="nulová",J669,0)</f>
        <v>0</v>
      </c>
      <c r="BJ669" s="19" t="s">
        <v>23</v>
      </c>
      <c r="BK669" s="219">
        <f>ROUND(I669*H669,2)</f>
        <v>0</v>
      </c>
      <c r="BL669" s="19" t="s">
        <v>322</v>
      </c>
      <c r="BM669" s="218" t="s">
        <v>1252</v>
      </c>
    </row>
    <row r="670" s="2" customFormat="1">
      <c r="A670" s="41"/>
      <c r="B670" s="42"/>
      <c r="C670" s="43"/>
      <c r="D670" s="256" t="s">
        <v>228</v>
      </c>
      <c r="E670" s="43"/>
      <c r="F670" s="257" t="s">
        <v>1253</v>
      </c>
      <c r="G670" s="43"/>
      <c r="H670" s="43"/>
      <c r="I670" s="258"/>
      <c r="J670" s="43"/>
      <c r="K670" s="43"/>
      <c r="L670" s="47"/>
      <c r="M670" s="259"/>
      <c r="N670" s="260"/>
      <c r="O670" s="87"/>
      <c r="P670" s="87"/>
      <c r="Q670" s="87"/>
      <c r="R670" s="87"/>
      <c r="S670" s="87"/>
      <c r="T670" s="88"/>
      <c r="U670" s="41"/>
      <c r="V670" s="41"/>
      <c r="W670" s="41"/>
      <c r="X670" s="41"/>
      <c r="Y670" s="41"/>
      <c r="Z670" s="41"/>
      <c r="AA670" s="41"/>
      <c r="AB670" s="41"/>
      <c r="AC670" s="41"/>
      <c r="AD670" s="41"/>
      <c r="AE670" s="41"/>
      <c r="AT670" s="19" t="s">
        <v>228</v>
      </c>
      <c r="AU670" s="19" t="s">
        <v>91</v>
      </c>
    </row>
    <row r="671" s="13" customFormat="1">
      <c r="A671" s="13"/>
      <c r="B671" s="220"/>
      <c r="C671" s="221"/>
      <c r="D671" s="222" t="s">
        <v>147</v>
      </c>
      <c r="E671" s="223" t="s">
        <v>36</v>
      </c>
      <c r="F671" s="224" t="s">
        <v>387</v>
      </c>
      <c r="G671" s="221"/>
      <c r="H671" s="223" t="s">
        <v>36</v>
      </c>
      <c r="I671" s="225"/>
      <c r="J671" s="221"/>
      <c r="K671" s="221"/>
      <c r="L671" s="226"/>
      <c r="M671" s="227"/>
      <c r="N671" s="228"/>
      <c r="O671" s="228"/>
      <c r="P671" s="228"/>
      <c r="Q671" s="228"/>
      <c r="R671" s="228"/>
      <c r="S671" s="228"/>
      <c r="T671" s="229"/>
      <c r="U671" s="13"/>
      <c r="V671" s="13"/>
      <c r="W671" s="13"/>
      <c r="X671" s="13"/>
      <c r="Y671" s="13"/>
      <c r="Z671" s="13"/>
      <c r="AA671" s="13"/>
      <c r="AB671" s="13"/>
      <c r="AC671" s="13"/>
      <c r="AD671" s="13"/>
      <c r="AE671" s="13"/>
      <c r="AT671" s="230" t="s">
        <v>147</v>
      </c>
      <c r="AU671" s="230" t="s">
        <v>91</v>
      </c>
      <c r="AV671" s="13" t="s">
        <v>23</v>
      </c>
      <c r="AW671" s="13" t="s">
        <v>43</v>
      </c>
      <c r="AX671" s="13" t="s">
        <v>82</v>
      </c>
      <c r="AY671" s="230" t="s">
        <v>137</v>
      </c>
    </row>
    <row r="672" s="14" customFormat="1">
      <c r="A672" s="14"/>
      <c r="B672" s="231"/>
      <c r="C672" s="232"/>
      <c r="D672" s="222" t="s">
        <v>147</v>
      </c>
      <c r="E672" s="233" t="s">
        <v>36</v>
      </c>
      <c r="F672" s="234" t="s">
        <v>1254</v>
      </c>
      <c r="G672" s="232"/>
      <c r="H672" s="235">
        <v>152.90000000000001</v>
      </c>
      <c r="I672" s="236"/>
      <c r="J672" s="232"/>
      <c r="K672" s="232"/>
      <c r="L672" s="237"/>
      <c r="M672" s="238"/>
      <c r="N672" s="239"/>
      <c r="O672" s="239"/>
      <c r="P672" s="239"/>
      <c r="Q672" s="239"/>
      <c r="R672" s="239"/>
      <c r="S672" s="239"/>
      <c r="T672" s="240"/>
      <c r="U672" s="14"/>
      <c r="V672" s="14"/>
      <c r="W672" s="14"/>
      <c r="X672" s="14"/>
      <c r="Y672" s="14"/>
      <c r="Z672" s="14"/>
      <c r="AA672" s="14"/>
      <c r="AB672" s="14"/>
      <c r="AC672" s="14"/>
      <c r="AD672" s="14"/>
      <c r="AE672" s="14"/>
      <c r="AT672" s="241" t="s">
        <v>147</v>
      </c>
      <c r="AU672" s="241" t="s">
        <v>91</v>
      </c>
      <c r="AV672" s="14" t="s">
        <v>91</v>
      </c>
      <c r="AW672" s="14" t="s">
        <v>43</v>
      </c>
      <c r="AX672" s="14" t="s">
        <v>82</v>
      </c>
      <c r="AY672" s="241" t="s">
        <v>137</v>
      </c>
    </row>
    <row r="673" s="13" customFormat="1">
      <c r="A673" s="13"/>
      <c r="B673" s="220"/>
      <c r="C673" s="221"/>
      <c r="D673" s="222" t="s">
        <v>147</v>
      </c>
      <c r="E673" s="223" t="s">
        <v>36</v>
      </c>
      <c r="F673" s="224" t="s">
        <v>1255</v>
      </c>
      <c r="G673" s="221"/>
      <c r="H673" s="223" t="s">
        <v>36</v>
      </c>
      <c r="I673" s="225"/>
      <c r="J673" s="221"/>
      <c r="K673" s="221"/>
      <c r="L673" s="226"/>
      <c r="M673" s="227"/>
      <c r="N673" s="228"/>
      <c r="O673" s="228"/>
      <c r="P673" s="228"/>
      <c r="Q673" s="228"/>
      <c r="R673" s="228"/>
      <c r="S673" s="228"/>
      <c r="T673" s="229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T673" s="230" t="s">
        <v>147</v>
      </c>
      <c r="AU673" s="230" t="s">
        <v>91</v>
      </c>
      <c r="AV673" s="13" t="s">
        <v>23</v>
      </c>
      <c r="AW673" s="13" t="s">
        <v>43</v>
      </c>
      <c r="AX673" s="13" t="s">
        <v>82</v>
      </c>
      <c r="AY673" s="230" t="s">
        <v>137</v>
      </c>
    </row>
    <row r="674" s="14" customFormat="1">
      <c r="A674" s="14"/>
      <c r="B674" s="231"/>
      <c r="C674" s="232"/>
      <c r="D674" s="222" t="s">
        <v>147</v>
      </c>
      <c r="E674" s="233" t="s">
        <v>36</v>
      </c>
      <c r="F674" s="234" t="s">
        <v>1180</v>
      </c>
      <c r="G674" s="232"/>
      <c r="H674" s="235">
        <v>208.16</v>
      </c>
      <c r="I674" s="236"/>
      <c r="J674" s="232"/>
      <c r="K674" s="232"/>
      <c r="L674" s="237"/>
      <c r="M674" s="238"/>
      <c r="N674" s="239"/>
      <c r="O674" s="239"/>
      <c r="P674" s="239"/>
      <c r="Q674" s="239"/>
      <c r="R674" s="239"/>
      <c r="S674" s="239"/>
      <c r="T674" s="240"/>
      <c r="U674" s="14"/>
      <c r="V674" s="14"/>
      <c r="W674" s="14"/>
      <c r="X674" s="14"/>
      <c r="Y674" s="14"/>
      <c r="Z674" s="14"/>
      <c r="AA674" s="14"/>
      <c r="AB674" s="14"/>
      <c r="AC674" s="14"/>
      <c r="AD674" s="14"/>
      <c r="AE674" s="14"/>
      <c r="AT674" s="241" t="s">
        <v>147</v>
      </c>
      <c r="AU674" s="241" t="s">
        <v>91</v>
      </c>
      <c r="AV674" s="14" t="s">
        <v>91</v>
      </c>
      <c r="AW674" s="14" t="s">
        <v>43</v>
      </c>
      <c r="AX674" s="14" t="s">
        <v>23</v>
      </c>
      <c r="AY674" s="241" t="s">
        <v>137</v>
      </c>
    </row>
    <row r="675" s="2" customFormat="1" ht="37.8" customHeight="1">
      <c r="A675" s="41"/>
      <c r="B675" s="42"/>
      <c r="C675" s="207" t="s">
        <v>1256</v>
      </c>
      <c r="D675" s="207" t="s">
        <v>140</v>
      </c>
      <c r="E675" s="208" t="s">
        <v>1257</v>
      </c>
      <c r="F675" s="209" t="s">
        <v>1258</v>
      </c>
      <c r="G675" s="210" t="s">
        <v>225</v>
      </c>
      <c r="H675" s="211">
        <v>361.06</v>
      </c>
      <c r="I675" s="212"/>
      <c r="J675" s="213">
        <f>ROUND(I675*H675,2)</f>
        <v>0</v>
      </c>
      <c r="K675" s="209" t="s">
        <v>226</v>
      </c>
      <c r="L675" s="47"/>
      <c r="M675" s="214" t="s">
        <v>36</v>
      </c>
      <c r="N675" s="215" t="s">
        <v>53</v>
      </c>
      <c r="O675" s="87"/>
      <c r="P675" s="216">
        <f>O675*H675</f>
        <v>0</v>
      </c>
      <c r="Q675" s="216">
        <v>0.00010000000000000001</v>
      </c>
      <c r="R675" s="216">
        <f>Q675*H675</f>
        <v>0.036105999999999999</v>
      </c>
      <c r="S675" s="216">
        <v>0</v>
      </c>
      <c r="T675" s="217">
        <f>S675*H675</f>
        <v>0</v>
      </c>
      <c r="U675" s="41"/>
      <c r="V675" s="41"/>
      <c r="W675" s="41"/>
      <c r="X675" s="41"/>
      <c r="Y675" s="41"/>
      <c r="Z675" s="41"/>
      <c r="AA675" s="41"/>
      <c r="AB675" s="41"/>
      <c r="AC675" s="41"/>
      <c r="AD675" s="41"/>
      <c r="AE675" s="41"/>
      <c r="AR675" s="218" t="s">
        <v>322</v>
      </c>
      <c r="AT675" s="218" t="s">
        <v>140</v>
      </c>
      <c r="AU675" s="218" t="s">
        <v>91</v>
      </c>
      <c r="AY675" s="19" t="s">
        <v>137</v>
      </c>
      <c r="BE675" s="219">
        <f>IF(N675="základní",J675,0)</f>
        <v>0</v>
      </c>
      <c r="BF675" s="219">
        <f>IF(N675="snížená",J675,0)</f>
        <v>0</v>
      </c>
      <c r="BG675" s="219">
        <f>IF(N675="zákl. přenesená",J675,0)</f>
        <v>0</v>
      </c>
      <c r="BH675" s="219">
        <f>IF(N675="sníž. přenesená",J675,0)</f>
        <v>0</v>
      </c>
      <c r="BI675" s="219">
        <f>IF(N675="nulová",J675,0)</f>
        <v>0</v>
      </c>
      <c r="BJ675" s="19" t="s">
        <v>23</v>
      </c>
      <c r="BK675" s="219">
        <f>ROUND(I675*H675,2)</f>
        <v>0</v>
      </c>
      <c r="BL675" s="19" t="s">
        <v>322</v>
      </c>
      <c r="BM675" s="218" t="s">
        <v>1259</v>
      </c>
    </row>
    <row r="676" s="2" customFormat="1">
      <c r="A676" s="41"/>
      <c r="B676" s="42"/>
      <c r="C676" s="43"/>
      <c r="D676" s="256" t="s">
        <v>228</v>
      </c>
      <c r="E676" s="43"/>
      <c r="F676" s="257" t="s">
        <v>1260</v>
      </c>
      <c r="G676" s="43"/>
      <c r="H676" s="43"/>
      <c r="I676" s="258"/>
      <c r="J676" s="43"/>
      <c r="K676" s="43"/>
      <c r="L676" s="47"/>
      <c r="M676" s="259"/>
      <c r="N676" s="260"/>
      <c r="O676" s="87"/>
      <c r="P676" s="87"/>
      <c r="Q676" s="87"/>
      <c r="R676" s="87"/>
      <c r="S676" s="87"/>
      <c r="T676" s="88"/>
      <c r="U676" s="41"/>
      <c r="V676" s="41"/>
      <c r="W676" s="41"/>
      <c r="X676" s="41"/>
      <c r="Y676" s="41"/>
      <c r="Z676" s="41"/>
      <c r="AA676" s="41"/>
      <c r="AB676" s="41"/>
      <c r="AC676" s="41"/>
      <c r="AD676" s="41"/>
      <c r="AE676" s="41"/>
      <c r="AT676" s="19" t="s">
        <v>228</v>
      </c>
      <c r="AU676" s="19" t="s">
        <v>91</v>
      </c>
    </row>
    <row r="677" s="14" customFormat="1">
      <c r="A677" s="14"/>
      <c r="B677" s="231"/>
      <c r="C677" s="232"/>
      <c r="D677" s="222" t="s">
        <v>147</v>
      </c>
      <c r="E677" s="233" t="s">
        <v>36</v>
      </c>
      <c r="F677" s="234" t="s">
        <v>654</v>
      </c>
      <c r="G677" s="232"/>
      <c r="H677" s="235">
        <v>361.06</v>
      </c>
      <c r="I677" s="236"/>
      <c r="J677" s="232"/>
      <c r="K677" s="232"/>
      <c r="L677" s="237"/>
      <c r="M677" s="238"/>
      <c r="N677" s="239"/>
      <c r="O677" s="239"/>
      <c r="P677" s="239"/>
      <c r="Q677" s="239"/>
      <c r="R677" s="239"/>
      <c r="S677" s="239"/>
      <c r="T677" s="240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241" t="s">
        <v>147</v>
      </c>
      <c r="AU677" s="241" t="s">
        <v>91</v>
      </c>
      <c r="AV677" s="14" t="s">
        <v>91</v>
      </c>
      <c r="AW677" s="14" t="s">
        <v>43</v>
      </c>
      <c r="AX677" s="14" t="s">
        <v>23</v>
      </c>
      <c r="AY677" s="241" t="s">
        <v>137</v>
      </c>
    </row>
    <row r="678" s="2" customFormat="1" ht="44.25" customHeight="1">
      <c r="A678" s="41"/>
      <c r="B678" s="42"/>
      <c r="C678" s="207" t="s">
        <v>1261</v>
      </c>
      <c r="D678" s="207" t="s">
        <v>140</v>
      </c>
      <c r="E678" s="208" t="s">
        <v>1262</v>
      </c>
      <c r="F678" s="209" t="s">
        <v>1263</v>
      </c>
      <c r="G678" s="210" t="s">
        <v>225</v>
      </c>
      <c r="H678" s="211">
        <v>208.16</v>
      </c>
      <c r="I678" s="212"/>
      <c r="J678" s="213">
        <f>ROUND(I678*H678,2)</f>
        <v>0</v>
      </c>
      <c r="K678" s="209" t="s">
        <v>226</v>
      </c>
      <c r="L678" s="47"/>
      <c r="M678" s="214" t="s">
        <v>36</v>
      </c>
      <c r="N678" s="215" t="s">
        <v>53</v>
      </c>
      <c r="O678" s="87"/>
      <c r="P678" s="216">
        <f>O678*H678</f>
        <v>0</v>
      </c>
      <c r="Q678" s="216">
        <v>0</v>
      </c>
      <c r="R678" s="216">
        <f>Q678*H678</f>
        <v>0</v>
      </c>
      <c r="S678" s="216">
        <v>0</v>
      </c>
      <c r="T678" s="217">
        <f>S678*H678</f>
        <v>0</v>
      </c>
      <c r="U678" s="41"/>
      <c r="V678" s="41"/>
      <c r="W678" s="41"/>
      <c r="X678" s="41"/>
      <c r="Y678" s="41"/>
      <c r="Z678" s="41"/>
      <c r="AA678" s="41"/>
      <c r="AB678" s="41"/>
      <c r="AC678" s="41"/>
      <c r="AD678" s="41"/>
      <c r="AE678" s="41"/>
      <c r="AR678" s="218" t="s">
        <v>322</v>
      </c>
      <c r="AT678" s="218" t="s">
        <v>140</v>
      </c>
      <c r="AU678" s="218" t="s">
        <v>91</v>
      </c>
      <c r="AY678" s="19" t="s">
        <v>137</v>
      </c>
      <c r="BE678" s="219">
        <f>IF(N678="základní",J678,0)</f>
        <v>0</v>
      </c>
      <c r="BF678" s="219">
        <f>IF(N678="snížená",J678,0)</f>
        <v>0</v>
      </c>
      <c r="BG678" s="219">
        <f>IF(N678="zákl. přenesená",J678,0)</f>
        <v>0</v>
      </c>
      <c r="BH678" s="219">
        <f>IF(N678="sníž. přenesená",J678,0)</f>
        <v>0</v>
      </c>
      <c r="BI678" s="219">
        <f>IF(N678="nulová",J678,0)</f>
        <v>0</v>
      </c>
      <c r="BJ678" s="19" t="s">
        <v>23</v>
      </c>
      <c r="BK678" s="219">
        <f>ROUND(I678*H678,2)</f>
        <v>0</v>
      </c>
      <c r="BL678" s="19" t="s">
        <v>322</v>
      </c>
      <c r="BM678" s="218" t="s">
        <v>1264</v>
      </c>
    </row>
    <row r="679" s="2" customFormat="1">
      <c r="A679" s="41"/>
      <c r="B679" s="42"/>
      <c r="C679" s="43"/>
      <c r="D679" s="256" t="s">
        <v>228</v>
      </c>
      <c r="E679" s="43"/>
      <c r="F679" s="257" t="s">
        <v>1265</v>
      </c>
      <c r="G679" s="43"/>
      <c r="H679" s="43"/>
      <c r="I679" s="258"/>
      <c r="J679" s="43"/>
      <c r="K679" s="43"/>
      <c r="L679" s="47"/>
      <c r="M679" s="259"/>
      <c r="N679" s="260"/>
      <c r="O679" s="87"/>
      <c r="P679" s="87"/>
      <c r="Q679" s="87"/>
      <c r="R679" s="87"/>
      <c r="S679" s="87"/>
      <c r="T679" s="88"/>
      <c r="U679" s="41"/>
      <c r="V679" s="41"/>
      <c r="W679" s="41"/>
      <c r="X679" s="41"/>
      <c r="Y679" s="41"/>
      <c r="Z679" s="41"/>
      <c r="AA679" s="41"/>
      <c r="AB679" s="41"/>
      <c r="AC679" s="41"/>
      <c r="AD679" s="41"/>
      <c r="AE679" s="41"/>
      <c r="AT679" s="19" t="s">
        <v>228</v>
      </c>
      <c r="AU679" s="19" t="s">
        <v>91</v>
      </c>
    </row>
    <row r="680" s="14" customFormat="1">
      <c r="A680" s="14"/>
      <c r="B680" s="231"/>
      <c r="C680" s="232"/>
      <c r="D680" s="222" t="s">
        <v>147</v>
      </c>
      <c r="E680" s="233" t="s">
        <v>36</v>
      </c>
      <c r="F680" s="234" t="s">
        <v>1180</v>
      </c>
      <c r="G680" s="232"/>
      <c r="H680" s="235">
        <v>208.16</v>
      </c>
      <c r="I680" s="236"/>
      <c r="J680" s="232"/>
      <c r="K680" s="232"/>
      <c r="L680" s="237"/>
      <c r="M680" s="238"/>
      <c r="N680" s="239"/>
      <c r="O680" s="239"/>
      <c r="P680" s="239"/>
      <c r="Q680" s="239"/>
      <c r="R680" s="239"/>
      <c r="S680" s="239"/>
      <c r="T680" s="240"/>
      <c r="U680" s="14"/>
      <c r="V680" s="14"/>
      <c r="W680" s="14"/>
      <c r="X680" s="14"/>
      <c r="Y680" s="14"/>
      <c r="Z680" s="14"/>
      <c r="AA680" s="14"/>
      <c r="AB680" s="14"/>
      <c r="AC680" s="14"/>
      <c r="AD680" s="14"/>
      <c r="AE680" s="14"/>
      <c r="AT680" s="241" t="s">
        <v>147</v>
      </c>
      <c r="AU680" s="241" t="s">
        <v>91</v>
      </c>
      <c r="AV680" s="14" t="s">
        <v>91</v>
      </c>
      <c r="AW680" s="14" t="s">
        <v>43</v>
      </c>
      <c r="AX680" s="14" t="s">
        <v>23</v>
      </c>
      <c r="AY680" s="241" t="s">
        <v>137</v>
      </c>
    </row>
    <row r="681" s="2" customFormat="1" ht="24.15" customHeight="1">
      <c r="A681" s="41"/>
      <c r="B681" s="42"/>
      <c r="C681" s="261" t="s">
        <v>1266</v>
      </c>
      <c r="D681" s="261" t="s">
        <v>285</v>
      </c>
      <c r="E681" s="262" t="s">
        <v>1267</v>
      </c>
      <c r="F681" s="263" t="s">
        <v>1268</v>
      </c>
      <c r="G681" s="264" t="s">
        <v>225</v>
      </c>
      <c r="H681" s="265">
        <v>228.976</v>
      </c>
      <c r="I681" s="266"/>
      <c r="J681" s="267">
        <f>ROUND(I681*H681,2)</f>
        <v>0</v>
      </c>
      <c r="K681" s="263" t="s">
        <v>226</v>
      </c>
      <c r="L681" s="268"/>
      <c r="M681" s="269" t="s">
        <v>36</v>
      </c>
      <c r="N681" s="270" t="s">
        <v>53</v>
      </c>
      <c r="O681" s="87"/>
      <c r="P681" s="216">
        <f>O681*H681</f>
        <v>0</v>
      </c>
      <c r="Q681" s="216">
        <v>0.00017000000000000001</v>
      </c>
      <c r="R681" s="216">
        <f>Q681*H681</f>
        <v>0.038925920000000003</v>
      </c>
      <c r="S681" s="216">
        <v>0</v>
      </c>
      <c r="T681" s="217">
        <f>S681*H681</f>
        <v>0</v>
      </c>
      <c r="U681" s="41"/>
      <c r="V681" s="41"/>
      <c r="W681" s="41"/>
      <c r="X681" s="41"/>
      <c r="Y681" s="41"/>
      <c r="Z681" s="41"/>
      <c r="AA681" s="41"/>
      <c r="AB681" s="41"/>
      <c r="AC681" s="41"/>
      <c r="AD681" s="41"/>
      <c r="AE681" s="41"/>
      <c r="AR681" s="218" t="s">
        <v>418</v>
      </c>
      <c r="AT681" s="218" t="s">
        <v>285</v>
      </c>
      <c r="AU681" s="218" t="s">
        <v>91</v>
      </c>
      <c r="AY681" s="19" t="s">
        <v>137</v>
      </c>
      <c r="BE681" s="219">
        <f>IF(N681="základní",J681,0)</f>
        <v>0</v>
      </c>
      <c r="BF681" s="219">
        <f>IF(N681="snížená",J681,0)</f>
        <v>0</v>
      </c>
      <c r="BG681" s="219">
        <f>IF(N681="zákl. přenesená",J681,0)</f>
        <v>0</v>
      </c>
      <c r="BH681" s="219">
        <f>IF(N681="sníž. přenesená",J681,0)</f>
        <v>0</v>
      </c>
      <c r="BI681" s="219">
        <f>IF(N681="nulová",J681,0)</f>
        <v>0</v>
      </c>
      <c r="BJ681" s="19" t="s">
        <v>23</v>
      </c>
      <c r="BK681" s="219">
        <f>ROUND(I681*H681,2)</f>
        <v>0</v>
      </c>
      <c r="BL681" s="19" t="s">
        <v>322</v>
      </c>
      <c r="BM681" s="218" t="s">
        <v>1269</v>
      </c>
    </row>
    <row r="682" s="14" customFormat="1">
      <c r="A682" s="14"/>
      <c r="B682" s="231"/>
      <c r="C682" s="232"/>
      <c r="D682" s="222" t="s">
        <v>147</v>
      </c>
      <c r="E682" s="233" t="s">
        <v>36</v>
      </c>
      <c r="F682" s="234" t="s">
        <v>1270</v>
      </c>
      <c r="G682" s="232"/>
      <c r="H682" s="235">
        <v>228.976</v>
      </c>
      <c r="I682" s="236"/>
      <c r="J682" s="232"/>
      <c r="K682" s="232"/>
      <c r="L682" s="237"/>
      <c r="M682" s="238"/>
      <c r="N682" s="239"/>
      <c r="O682" s="239"/>
      <c r="P682" s="239"/>
      <c r="Q682" s="239"/>
      <c r="R682" s="239"/>
      <c r="S682" s="239"/>
      <c r="T682" s="240"/>
      <c r="U682" s="14"/>
      <c r="V682" s="14"/>
      <c r="W682" s="14"/>
      <c r="X682" s="14"/>
      <c r="Y682" s="14"/>
      <c r="Z682" s="14"/>
      <c r="AA682" s="14"/>
      <c r="AB682" s="14"/>
      <c r="AC682" s="14"/>
      <c r="AD682" s="14"/>
      <c r="AE682" s="14"/>
      <c r="AT682" s="241" t="s">
        <v>147</v>
      </c>
      <c r="AU682" s="241" t="s">
        <v>91</v>
      </c>
      <c r="AV682" s="14" t="s">
        <v>91</v>
      </c>
      <c r="AW682" s="14" t="s">
        <v>43</v>
      </c>
      <c r="AX682" s="14" t="s">
        <v>23</v>
      </c>
      <c r="AY682" s="241" t="s">
        <v>137</v>
      </c>
    </row>
    <row r="683" s="2" customFormat="1" ht="44.25" customHeight="1">
      <c r="A683" s="41"/>
      <c r="B683" s="42"/>
      <c r="C683" s="207" t="s">
        <v>1271</v>
      </c>
      <c r="D683" s="207" t="s">
        <v>140</v>
      </c>
      <c r="E683" s="208" t="s">
        <v>1272</v>
      </c>
      <c r="F683" s="209" t="s">
        <v>1273</v>
      </c>
      <c r="G683" s="210" t="s">
        <v>280</v>
      </c>
      <c r="H683" s="211">
        <v>10.560000000000001</v>
      </c>
      <c r="I683" s="212"/>
      <c r="J683" s="213">
        <f>ROUND(I683*H683,2)</f>
        <v>0</v>
      </c>
      <c r="K683" s="209" t="s">
        <v>281</v>
      </c>
      <c r="L683" s="47"/>
      <c r="M683" s="214" t="s">
        <v>36</v>
      </c>
      <c r="N683" s="215" t="s">
        <v>53</v>
      </c>
      <c r="O683" s="87"/>
      <c r="P683" s="216">
        <f>O683*H683</f>
        <v>0</v>
      </c>
      <c r="Q683" s="216">
        <v>0.0068300000000000001</v>
      </c>
      <c r="R683" s="216">
        <f>Q683*H683</f>
        <v>0.072124800000000003</v>
      </c>
      <c r="S683" s="216">
        <v>0</v>
      </c>
      <c r="T683" s="217">
        <f>S683*H683</f>
        <v>0</v>
      </c>
      <c r="U683" s="41"/>
      <c r="V683" s="41"/>
      <c r="W683" s="41"/>
      <c r="X683" s="41"/>
      <c r="Y683" s="41"/>
      <c r="Z683" s="41"/>
      <c r="AA683" s="41"/>
      <c r="AB683" s="41"/>
      <c r="AC683" s="41"/>
      <c r="AD683" s="41"/>
      <c r="AE683" s="41"/>
      <c r="AR683" s="218" t="s">
        <v>322</v>
      </c>
      <c r="AT683" s="218" t="s">
        <v>140</v>
      </c>
      <c r="AU683" s="218" t="s">
        <v>91</v>
      </c>
      <c r="AY683" s="19" t="s">
        <v>137</v>
      </c>
      <c r="BE683" s="219">
        <f>IF(N683="základní",J683,0)</f>
        <v>0</v>
      </c>
      <c r="BF683" s="219">
        <f>IF(N683="snížená",J683,0)</f>
        <v>0</v>
      </c>
      <c r="BG683" s="219">
        <f>IF(N683="zákl. přenesená",J683,0)</f>
        <v>0</v>
      </c>
      <c r="BH683" s="219">
        <f>IF(N683="sníž. přenesená",J683,0)</f>
        <v>0</v>
      </c>
      <c r="BI683" s="219">
        <f>IF(N683="nulová",J683,0)</f>
        <v>0</v>
      </c>
      <c r="BJ683" s="19" t="s">
        <v>23</v>
      </c>
      <c r="BK683" s="219">
        <f>ROUND(I683*H683,2)</f>
        <v>0</v>
      </c>
      <c r="BL683" s="19" t="s">
        <v>322</v>
      </c>
      <c r="BM683" s="218" t="s">
        <v>1274</v>
      </c>
    </row>
    <row r="684" s="14" customFormat="1">
      <c r="A684" s="14"/>
      <c r="B684" s="231"/>
      <c r="C684" s="232"/>
      <c r="D684" s="222" t="s">
        <v>147</v>
      </c>
      <c r="E684" s="233" t="s">
        <v>36</v>
      </c>
      <c r="F684" s="234" t="s">
        <v>1275</v>
      </c>
      <c r="G684" s="232"/>
      <c r="H684" s="235">
        <v>10.560000000000001</v>
      </c>
      <c r="I684" s="236"/>
      <c r="J684" s="232"/>
      <c r="K684" s="232"/>
      <c r="L684" s="237"/>
      <c r="M684" s="238"/>
      <c r="N684" s="239"/>
      <c r="O684" s="239"/>
      <c r="P684" s="239"/>
      <c r="Q684" s="239"/>
      <c r="R684" s="239"/>
      <c r="S684" s="239"/>
      <c r="T684" s="240"/>
      <c r="U684" s="14"/>
      <c r="V684" s="14"/>
      <c r="W684" s="14"/>
      <c r="X684" s="14"/>
      <c r="Y684" s="14"/>
      <c r="Z684" s="14"/>
      <c r="AA684" s="14"/>
      <c r="AB684" s="14"/>
      <c r="AC684" s="14"/>
      <c r="AD684" s="14"/>
      <c r="AE684" s="14"/>
      <c r="AT684" s="241" t="s">
        <v>147</v>
      </c>
      <c r="AU684" s="241" t="s">
        <v>91</v>
      </c>
      <c r="AV684" s="14" t="s">
        <v>91</v>
      </c>
      <c r="AW684" s="14" t="s">
        <v>43</v>
      </c>
      <c r="AX684" s="14" t="s">
        <v>23</v>
      </c>
      <c r="AY684" s="241" t="s">
        <v>137</v>
      </c>
    </row>
    <row r="685" s="2" customFormat="1" ht="37.8" customHeight="1">
      <c r="A685" s="41"/>
      <c r="B685" s="42"/>
      <c r="C685" s="207" t="s">
        <v>1276</v>
      </c>
      <c r="D685" s="207" t="s">
        <v>140</v>
      </c>
      <c r="E685" s="208" t="s">
        <v>1277</v>
      </c>
      <c r="F685" s="209" t="s">
        <v>1278</v>
      </c>
      <c r="G685" s="210" t="s">
        <v>394</v>
      </c>
      <c r="H685" s="211">
        <v>4</v>
      </c>
      <c r="I685" s="212"/>
      <c r="J685" s="213">
        <f>ROUND(I685*H685,2)</f>
        <v>0</v>
      </c>
      <c r="K685" s="209" t="s">
        <v>226</v>
      </c>
      <c r="L685" s="47"/>
      <c r="M685" s="214" t="s">
        <v>36</v>
      </c>
      <c r="N685" s="215" t="s">
        <v>53</v>
      </c>
      <c r="O685" s="87"/>
      <c r="P685" s="216">
        <f>O685*H685</f>
        <v>0</v>
      </c>
      <c r="Q685" s="216">
        <v>6.0000000000000002E-05</v>
      </c>
      <c r="R685" s="216">
        <f>Q685*H685</f>
        <v>0.00024000000000000001</v>
      </c>
      <c r="S685" s="216">
        <v>0</v>
      </c>
      <c r="T685" s="217">
        <f>S685*H685</f>
        <v>0</v>
      </c>
      <c r="U685" s="41"/>
      <c r="V685" s="41"/>
      <c r="W685" s="41"/>
      <c r="X685" s="41"/>
      <c r="Y685" s="41"/>
      <c r="Z685" s="41"/>
      <c r="AA685" s="41"/>
      <c r="AB685" s="41"/>
      <c r="AC685" s="41"/>
      <c r="AD685" s="41"/>
      <c r="AE685" s="41"/>
      <c r="AR685" s="218" t="s">
        <v>322</v>
      </c>
      <c r="AT685" s="218" t="s">
        <v>140</v>
      </c>
      <c r="AU685" s="218" t="s">
        <v>91</v>
      </c>
      <c r="AY685" s="19" t="s">
        <v>137</v>
      </c>
      <c r="BE685" s="219">
        <f>IF(N685="základní",J685,0)</f>
        <v>0</v>
      </c>
      <c r="BF685" s="219">
        <f>IF(N685="snížená",J685,0)</f>
        <v>0</v>
      </c>
      <c r="BG685" s="219">
        <f>IF(N685="zákl. přenesená",J685,0)</f>
        <v>0</v>
      </c>
      <c r="BH685" s="219">
        <f>IF(N685="sníž. přenesená",J685,0)</f>
        <v>0</v>
      </c>
      <c r="BI685" s="219">
        <f>IF(N685="nulová",J685,0)</f>
        <v>0</v>
      </c>
      <c r="BJ685" s="19" t="s">
        <v>23</v>
      </c>
      <c r="BK685" s="219">
        <f>ROUND(I685*H685,2)</f>
        <v>0</v>
      </c>
      <c r="BL685" s="19" t="s">
        <v>322</v>
      </c>
      <c r="BM685" s="218" t="s">
        <v>1279</v>
      </c>
    </row>
    <row r="686" s="2" customFormat="1">
      <c r="A686" s="41"/>
      <c r="B686" s="42"/>
      <c r="C686" s="43"/>
      <c r="D686" s="256" t="s">
        <v>228</v>
      </c>
      <c r="E686" s="43"/>
      <c r="F686" s="257" t="s">
        <v>1280</v>
      </c>
      <c r="G686" s="43"/>
      <c r="H686" s="43"/>
      <c r="I686" s="258"/>
      <c r="J686" s="43"/>
      <c r="K686" s="43"/>
      <c r="L686" s="47"/>
      <c r="M686" s="259"/>
      <c r="N686" s="260"/>
      <c r="O686" s="87"/>
      <c r="P686" s="87"/>
      <c r="Q686" s="87"/>
      <c r="R686" s="87"/>
      <c r="S686" s="87"/>
      <c r="T686" s="88"/>
      <c r="U686" s="41"/>
      <c r="V686" s="41"/>
      <c r="W686" s="41"/>
      <c r="X686" s="41"/>
      <c r="Y686" s="41"/>
      <c r="Z686" s="41"/>
      <c r="AA686" s="41"/>
      <c r="AB686" s="41"/>
      <c r="AC686" s="41"/>
      <c r="AD686" s="41"/>
      <c r="AE686" s="41"/>
      <c r="AT686" s="19" t="s">
        <v>228</v>
      </c>
      <c r="AU686" s="19" t="s">
        <v>91</v>
      </c>
    </row>
    <row r="687" s="14" customFormat="1">
      <c r="A687" s="14"/>
      <c r="B687" s="231"/>
      <c r="C687" s="232"/>
      <c r="D687" s="222" t="s">
        <v>147</v>
      </c>
      <c r="E687" s="233" t="s">
        <v>36</v>
      </c>
      <c r="F687" s="234" t="s">
        <v>150</v>
      </c>
      <c r="G687" s="232"/>
      <c r="H687" s="235">
        <v>4</v>
      </c>
      <c r="I687" s="236"/>
      <c r="J687" s="232"/>
      <c r="K687" s="232"/>
      <c r="L687" s="237"/>
      <c r="M687" s="238"/>
      <c r="N687" s="239"/>
      <c r="O687" s="239"/>
      <c r="P687" s="239"/>
      <c r="Q687" s="239"/>
      <c r="R687" s="239"/>
      <c r="S687" s="239"/>
      <c r="T687" s="240"/>
      <c r="U687" s="14"/>
      <c r="V687" s="14"/>
      <c r="W687" s="14"/>
      <c r="X687" s="14"/>
      <c r="Y687" s="14"/>
      <c r="Z687" s="14"/>
      <c r="AA687" s="14"/>
      <c r="AB687" s="14"/>
      <c r="AC687" s="14"/>
      <c r="AD687" s="14"/>
      <c r="AE687" s="14"/>
      <c r="AT687" s="241" t="s">
        <v>147</v>
      </c>
      <c r="AU687" s="241" t="s">
        <v>91</v>
      </c>
      <c r="AV687" s="14" t="s">
        <v>91</v>
      </c>
      <c r="AW687" s="14" t="s">
        <v>43</v>
      </c>
      <c r="AX687" s="14" t="s">
        <v>82</v>
      </c>
      <c r="AY687" s="241" t="s">
        <v>137</v>
      </c>
    </row>
    <row r="688" s="15" customFormat="1">
      <c r="A688" s="15"/>
      <c r="B688" s="242"/>
      <c r="C688" s="243"/>
      <c r="D688" s="222" t="s">
        <v>147</v>
      </c>
      <c r="E688" s="244" t="s">
        <v>36</v>
      </c>
      <c r="F688" s="245" t="s">
        <v>149</v>
      </c>
      <c r="G688" s="243"/>
      <c r="H688" s="246">
        <v>4</v>
      </c>
      <c r="I688" s="247"/>
      <c r="J688" s="243"/>
      <c r="K688" s="243"/>
      <c r="L688" s="248"/>
      <c r="M688" s="249"/>
      <c r="N688" s="250"/>
      <c r="O688" s="250"/>
      <c r="P688" s="250"/>
      <c r="Q688" s="250"/>
      <c r="R688" s="250"/>
      <c r="S688" s="250"/>
      <c r="T688" s="251"/>
      <c r="U688" s="15"/>
      <c r="V688" s="15"/>
      <c r="W688" s="15"/>
      <c r="X688" s="15"/>
      <c r="Y688" s="15"/>
      <c r="Z688" s="15"/>
      <c r="AA688" s="15"/>
      <c r="AB688" s="15"/>
      <c r="AC688" s="15"/>
      <c r="AD688" s="15"/>
      <c r="AE688" s="15"/>
      <c r="AT688" s="252" t="s">
        <v>147</v>
      </c>
      <c r="AU688" s="252" t="s">
        <v>91</v>
      </c>
      <c r="AV688" s="15" t="s">
        <v>150</v>
      </c>
      <c r="AW688" s="15" t="s">
        <v>4</v>
      </c>
      <c r="AX688" s="15" t="s">
        <v>23</v>
      </c>
      <c r="AY688" s="252" t="s">
        <v>137</v>
      </c>
    </row>
    <row r="689" s="2" customFormat="1" ht="21.75" customHeight="1">
      <c r="A689" s="41"/>
      <c r="B689" s="42"/>
      <c r="C689" s="261" t="s">
        <v>1281</v>
      </c>
      <c r="D689" s="261" t="s">
        <v>285</v>
      </c>
      <c r="E689" s="262" t="s">
        <v>1282</v>
      </c>
      <c r="F689" s="263" t="s">
        <v>1283</v>
      </c>
      <c r="G689" s="264" t="s">
        <v>394</v>
      </c>
      <c r="H689" s="265">
        <v>4</v>
      </c>
      <c r="I689" s="266"/>
      <c r="J689" s="267">
        <f>ROUND(I689*H689,2)</f>
        <v>0</v>
      </c>
      <c r="K689" s="263" t="s">
        <v>36</v>
      </c>
      <c r="L689" s="268"/>
      <c r="M689" s="269" t="s">
        <v>36</v>
      </c>
      <c r="N689" s="270" t="s">
        <v>53</v>
      </c>
      <c r="O689" s="87"/>
      <c r="P689" s="216">
        <f>O689*H689</f>
        <v>0</v>
      </c>
      <c r="Q689" s="216">
        <v>0.012</v>
      </c>
      <c r="R689" s="216">
        <f>Q689*H689</f>
        <v>0.048000000000000001</v>
      </c>
      <c r="S689" s="216">
        <v>0</v>
      </c>
      <c r="T689" s="217">
        <f>S689*H689</f>
        <v>0</v>
      </c>
      <c r="U689" s="41"/>
      <c r="V689" s="41"/>
      <c r="W689" s="41"/>
      <c r="X689" s="41"/>
      <c r="Y689" s="41"/>
      <c r="Z689" s="41"/>
      <c r="AA689" s="41"/>
      <c r="AB689" s="41"/>
      <c r="AC689" s="41"/>
      <c r="AD689" s="41"/>
      <c r="AE689" s="41"/>
      <c r="AR689" s="218" t="s">
        <v>418</v>
      </c>
      <c r="AT689" s="218" t="s">
        <v>285</v>
      </c>
      <c r="AU689" s="218" t="s">
        <v>91</v>
      </c>
      <c r="AY689" s="19" t="s">
        <v>137</v>
      </c>
      <c r="BE689" s="219">
        <f>IF(N689="základní",J689,0)</f>
        <v>0</v>
      </c>
      <c r="BF689" s="219">
        <f>IF(N689="snížená",J689,0)</f>
        <v>0</v>
      </c>
      <c r="BG689" s="219">
        <f>IF(N689="zákl. přenesená",J689,0)</f>
        <v>0</v>
      </c>
      <c r="BH689" s="219">
        <f>IF(N689="sníž. přenesená",J689,0)</f>
        <v>0</v>
      </c>
      <c r="BI689" s="219">
        <f>IF(N689="nulová",J689,0)</f>
        <v>0</v>
      </c>
      <c r="BJ689" s="19" t="s">
        <v>23</v>
      </c>
      <c r="BK689" s="219">
        <f>ROUND(I689*H689,2)</f>
        <v>0</v>
      </c>
      <c r="BL689" s="19" t="s">
        <v>322</v>
      </c>
      <c r="BM689" s="218" t="s">
        <v>1284</v>
      </c>
    </row>
    <row r="690" s="14" customFormat="1">
      <c r="A690" s="14"/>
      <c r="B690" s="231"/>
      <c r="C690" s="232"/>
      <c r="D690" s="222" t="s">
        <v>147</v>
      </c>
      <c r="E690" s="233" t="s">
        <v>36</v>
      </c>
      <c r="F690" s="234" t="s">
        <v>150</v>
      </c>
      <c r="G690" s="232"/>
      <c r="H690" s="235">
        <v>4</v>
      </c>
      <c r="I690" s="236"/>
      <c r="J690" s="232"/>
      <c r="K690" s="232"/>
      <c r="L690" s="237"/>
      <c r="M690" s="238"/>
      <c r="N690" s="239"/>
      <c r="O690" s="239"/>
      <c r="P690" s="239"/>
      <c r="Q690" s="239"/>
      <c r="R690" s="239"/>
      <c r="S690" s="239"/>
      <c r="T690" s="240"/>
      <c r="U690" s="14"/>
      <c r="V690" s="14"/>
      <c r="W690" s="14"/>
      <c r="X690" s="14"/>
      <c r="Y690" s="14"/>
      <c r="Z690" s="14"/>
      <c r="AA690" s="14"/>
      <c r="AB690" s="14"/>
      <c r="AC690" s="14"/>
      <c r="AD690" s="14"/>
      <c r="AE690" s="14"/>
      <c r="AT690" s="241" t="s">
        <v>147</v>
      </c>
      <c r="AU690" s="241" t="s">
        <v>91</v>
      </c>
      <c r="AV690" s="14" t="s">
        <v>91</v>
      </c>
      <c r="AW690" s="14" t="s">
        <v>43</v>
      </c>
      <c r="AX690" s="14" t="s">
        <v>23</v>
      </c>
      <c r="AY690" s="241" t="s">
        <v>137</v>
      </c>
    </row>
    <row r="691" s="2" customFormat="1" ht="66.75" customHeight="1">
      <c r="A691" s="41"/>
      <c r="B691" s="42"/>
      <c r="C691" s="207" t="s">
        <v>1285</v>
      </c>
      <c r="D691" s="207" t="s">
        <v>140</v>
      </c>
      <c r="E691" s="208" t="s">
        <v>1286</v>
      </c>
      <c r="F691" s="209" t="s">
        <v>1287</v>
      </c>
      <c r="G691" s="210" t="s">
        <v>266</v>
      </c>
      <c r="H691" s="211">
        <v>3.6509999999999998</v>
      </c>
      <c r="I691" s="212"/>
      <c r="J691" s="213">
        <f>ROUND(I691*H691,2)</f>
        <v>0</v>
      </c>
      <c r="K691" s="209" t="s">
        <v>226</v>
      </c>
      <c r="L691" s="47"/>
      <c r="M691" s="214" t="s">
        <v>36</v>
      </c>
      <c r="N691" s="215" t="s">
        <v>53</v>
      </c>
      <c r="O691" s="87"/>
      <c r="P691" s="216">
        <f>O691*H691</f>
        <v>0</v>
      </c>
      <c r="Q691" s="216">
        <v>0</v>
      </c>
      <c r="R691" s="216">
        <f>Q691*H691</f>
        <v>0</v>
      </c>
      <c r="S691" s="216">
        <v>0</v>
      </c>
      <c r="T691" s="217">
        <f>S691*H691</f>
        <v>0</v>
      </c>
      <c r="U691" s="41"/>
      <c r="V691" s="41"/>
      <c r="W691" s="41"/>
      <c r="X691" s="41"/>
      <c r="Y691" s="41"/>
      <c r="Z691" s="41"/>
      <c r="AA691" s="41"/>
      <c r="AB691" s="41"/>
      <c r="AC691" s="41"/>
      <c r="AD691" s="41"/>
      <c r="AE691" s="41"/>
      <c r="AR691" s="218" t="s">
        <v>322</v>
      </c>
      <c r="AT691" s="218" t="s">
        <v>140</v>
      </c>
      <c r="AU691" s="218" t="s">
        <v>91</v>
      </c>
      <c r="AY691" s="19" t="s">
        <v>137</v>
      </c>
      <c r="BE691" s="219">
        <f>IF(N691="základní",J691,0)</f>
        <v>0</v>
      </c>
      <c r="BF691" s="219">
        <f>IF(N691="snížená",J691,0)</f>
        <v>0</v>
      </c>
      <c r="BG691" s="219">
        <f>IF(N691="zákl. přenesená",J691,0)</f>
        <v>0</v>
      </c>
      <c r="BH691" s="219">
        <f>IF(N691="sníž. přenesená",J691,0)</f>
        <v>0</v>
      </c>
      <c r="BI691" s="219">
        <f>IF(N691="nulová",J691,0)</f>
        <v>0</v>
      </c>
      <c r="BJ691" s="19" t="s">
        <v>23</v>
      </c>
      <c r="BK691" s="219">
        <f>ROUND(I691*H691,2)</f>
        <v>0</v>
      </c>
      <c r="BL691" s="19" t="s">
        <v>322</v>
      </c>
      <c r="BM691" s="218" t="s">
        <v>1288</v>
      </c>
    </row>
    <row r="692" s="2" customFormat="1">
      <c r="A692" s="41"/>
      <c r="B692" s="42"/>
      <c r="C692" s="43"/>
      <c r="D692" s="256" t="s">
        <v>228</v>
      </c>
      <c r="E692" s="43"/>
      <c r="F692" s="257" t="s">
        <v>1289</v>
      </c>
      <c r="G692" s="43"/>
      <c r="H692" s="43"/>
      <c r="I692" s="258"/>
      <c r="J692" s="43"/>
      <c r="K692" s="43"/>
      <c r="L692" s="47"/>
      <c r="M692" s="259"/>
      <c r="N692" s="260"/>
      <c r="O692" s="87"/>
      <c r="P692" s="87"/>
      <c r="Q692" s="87"/>
      <c r="R692" s="87"/>
      <c r="S692" s="87"/>
      <c r="T692" s="88"/>
      <c r="U692" s="41"/>
      <c r="V692" s="41"/>
      <c r="W692" s="41"/>
      <c r="X692" s="41"/>
      <c r="Y692" s="41"/>
      <c r="Z692" s="41"/>
      <c r="AA692" s="41"/>
      <c r="AB692" s="41"/>
      <c r="AC692" s="41"/>
      <c r="AD692" s="41"/>
      <c r="AE692" s="41"/>
      <c r="AT692" s="19" t="s">
        <v>228</v>
      </c>
      <c r="AU692" s="19" t="s">
        <v>91</v>
      </c>
    </row>
    <row r="693" s="12" customFormat="1" ht="22.8" customHeight="1">
      <c r="A693" s="12"/>
      <c r="B693" s="191"/>
      <c r="C693" s="192"/>
      <c r="D693" s="193" t="s">
        <v>81</v>
      </c>
      <c r="E693" s="205" t="s">
        <v>1290</v>
      </c>
      <c r="F693" s="205" t="s">
        <v>1291</v>
      </c>
      <c r="G693" s="192"/>
      <c r="H693" s="192"/>
      <c r="I693" s="195"/>
      <c r="J693" s="206">
        <f>BK693</f>
        <v>0</v>
      </c>
      <c r="K693" s="192"/>
      <c r="L693" s="197"/>
      <c r="M693" s="198"/>
      <c r="N693" s="199"/>
      <c r="O693" s="199"/>
      <c r="P693" s="200">
        <f>SUM(P694:P716)</f>
        <v>0</v>
      </c>
      <c r="Q693" s="199"/>
      <c r="R693" s="200">
        <f>SUM(R694:R716)</f>
        <v>0.68279899999999993</v>
      </c>
      <c r="S693" s="199"/>
      <c r="T693" s="201">
        <f>SUM(T694:T716)</f>
        <v>0</v>
      </c>
      <c r="U693" s="12"/>
      <c r="V693" s="12"/>
      <c r="W693" s="12"/>
      <c r="X693" s="12"/>
      <c r="Y693" s="12"/>
      <c r="Z693" s="12"/>
      <c r="AA693" s="12"/>
      <c r="AB693" s="12"/>
      <c r="AC693" s="12"/>
      <c r="AD693" s="12"/>
      <c r="AE693" s="12"/>
      <c r="AR693" s="202" t="s">
        <v>91</v>
      </c>
      <c r="AT693" s="203" t="s">
        <v>81</v>
      </c>
      <c r="AU693" s="203" t="s">
        <v>23</v>
      </c>
      <c r="AY693" s="202" t="s">
        <v>137</v>
      </c>
      <c r="BK693" s="204">
        <f>SUM(BK694:BK716)</f>
        <v>0</v>
      </c>
    </row>
    <row r="694" s="2" customFormat="1" ht="24.15" customHeight="1">
      <c r="A694" s="41"/>
      <c r="B694" s="42"/>
      <c r="C694" s="207" t="s">
        <v>1292</v>
      </c>
      <c r="D694" s="207" t="s">
        <v>140</v>
      </c>
      <c r="E694" s="208" t="s">
        <v>1293</v>
      </c>
      <c r="F694" s="209" t="s">
        <v>1294</v>
      </c>
      <c r="G694" s="210" t="s">
        <v>394</v>
      </c>
      <c r="H694" s="211">
        <v>16</v>
      </c>
      <c r="I694" s="212"/>
      <c r="J694" s="213">
        <f>ROUND(I694*H694,2)</f>
        <v>0</v>
      </c>
      <c r="K694" s="209" t="s">
        <v>36</v>
      </c>
      <c r="L694" s="47"/>
      <c r="M694" s="214" t="s">
        <v>36</v>
      </c>
      <c r="N694" s="215" t="s">
        <v>53</v>
      </c>
      <c r="O694" s="87"/>
      <c r="P694" s="216">
        <f>O694*H694</f>
        <v>0</v>
      </c>
      <c r="Q694" s="216">
        <v>0</v>
      </c>
      <c r="R694" s="216">
        <f>Q694*H694</f>
        <v>0</v>
      </c>
      <c r="S694" s="216">
        <v>0</v>
      </c>
      <c r="T694" s="217">
        <f>S694*H694</f>
        <v>0</v>
      </c>
      <c r="U694" s="41"/>
      <c r="V694" s="41"/>
      <c r="W694" s="41"/>
      <c r="X694" s="41"/>
      <c r="Y694" s="41"/>
      <c r="Z694" s="41"/>
      <c r="AA694" s="41"/>
      <c r="AB694" s="41"/>
      <c r="AC694" s="41"/>
      <c r="AD694" s="41"/>
      <c r="AE694" s="41"/>
      <c r="AR694" s="218" t="s">
        <v>322</v>
      </c>
      <c r="AT694" s="218" t="s">
        <v>140</v>
      </c>
      <c r="AU694" s="218" t="s">
        <v>91</v>
      </c>
      <c r="AY694" s="19" t="s">
        <v>137</v>
      </c>
      <c r="BE694" s="219">
        <f>IF(N694="základní",J694,0)</f>
        <v>0</v>
      </c>
      <c r="BF694" s="219">
        <f>IF(N694="snížená",J694,0)</f>
        <v>0</v>
      </c>
      <c r="BG694" s="219">
        <f>IF(N694="zákl. přenesená",J694,0)</f>
        <v>0</v>
      </c>
      <c r="BH694" s="219">
        <f>IF(N694="sníž. přenesená",J694,0)</f>
        <v>0</v>
      </c>
      <c r="BI694" s="219">
        <f>IF(N694="nulová",J694,0)</f>
        <v>0</v>
      </c>
      <c r="BJ694" s="19" t="s">
        <v>23</v>
      </c>
      <c r="BK694" s="219">
        <f>ROUND(I694*H694,2)</f>
        <v>0</v>
      </c>
      <c r="BL694" s="19" t="s">
        <v>322</v>
      </c>
      <c r="BM694" s="218" t="s">
        <v>1295</v>
      </c>
    </row>
    <row r="695" s="13" customFormat="1">
      <c r="A695" s="13"/>
      <c r="B695" s="220"/>
      <c r="C695" s="221"/>
      <c r="D695" s="222" t="s">
        <v>147</v>
      </c>
      <c r="E695" s="223" t="s">
        <v>36</v>
      </c>
      <c r="F695" s="224" t="s">
        <v>1296</v>
      </c>
      <c r="G695" s="221"/>
      <c r="H695" s="223" t="s">
        <v>36</v>
      </c>
      <c r="I695" s="225"/>
      <c r="J695" s="221"/>
      <c r="K695" s="221"/>
      <c r="L695" s="226"/>
      <c r="M695" s="227"/>
      <c r="N695" s="228"/>
      <c r="O695" s="228"/>
      <c r="P695" s="228"/>
      <c r="Q695" s="228"/>
      <c r="R695" s="228"/>
      <c r="S695" s="228"/>
      <c r="T695" s="229"/>
      <c r="U695" s="13"/>
      <c r="V695" s="13"/>
      <c r="W695" s="13"/>
      <c r="X695" s="13"/>
      <c r="Y695" s="13"/>
      <c r="Z695" s="13"/>
      <c r="AA695" s="13"/>
      <c r="AB695" s="13"/>
      <c r="AC695" s="13"/>
      <c r="AD695" s="13"/>
      <c r="AE695" s="13"/>
      <c r="AT695" s="230" t="s">
        <v>147</v>
      </c>
      <c r="AU695" s="230" t="s">
        <v>91</v>
      </c>
      <c r="AV695" s="13" t="s">
        <v>23</v>
      </c>
      <c r="AW695" s="13" t="s">
        <v>43</v>
      </c>
      <c r="AX695" s="13" t="s">
        <v>82</v>
      </c>
      <c r="AY695" s="230" t="s">
        <v>137</v>
      </c>
    </row>
    <row r="696" s="14" customFormat="1">
      <c r="A696" s="14"/>
      <c r="B696" s="231"/>
      <c r="C696" s="232"/>
      <c r="D696" s="222" t="s">
        <v>147</v>
      </c>
      <c r="E696" s="233" t="s">
        <v>36</v>
      </c>
      <c r="F696" s="234" t="s">
        <v>322</v>
      </c>
      <c r="G696" s="232"/>
      <c r="H696" s="235">
        <v>16</v>
      </c>
      <c r="I696" s="236"/>
      <c r="J696" s="232"/>
      <c r="K696" s="232"/>
      <c r="L696" s="237"/>
      <c r="M696" s="238"/>
      <c r="N696" s="239"/>
      <c r="O696" s="239"/>
      <c r="P696" s="239"/>
      <c r="Q696" s="239"/>
      <c r="R696" s="239"/>
      <c r="S696" s="239"/>
      <c r="T696" s="240"/>
      <c r="U696" s="14"/>
      <c r="V696" s="14"/>
      <c r="W696" s="14"/>
      <c r="X696" s="14"/>
      <c r="Y696" s="14"/>
      <c r="Z696" s="14"/>
      <c r="AA696" s="14"/>
      <c r="AB696" s="14"/>
      <c r="AC696" s="14"/>
      <c r="AD696" s="14"/>
      <c r="AE696" s="14"/>
      <c r="AT696" s="241" t="s">
        <v>147</v>
      </c>
      <c r="AU696" s="241" t="s">
        <v>91</v>
      </c>
      <c r="AV696" s="14" t="s">
        <v>91</v>
      </c>
      <c r="AW696" s="14" t="s">
        <v>43</v>
      </c>
      <c r="AX696" s="14" t="s">
        <v>23</v>
      </c>
      <c r="AY696" s="241" t="s">
        <v>137</v>
      </c>
    </row>
    <row r="697" s="2" customFormat="1" ht="24.15" customHeight="1">
      <c r="A697" s="41"/>
      <c r="B697" s="42"/>
      <c r="C697" s="207" t="s">
        <v>1297</v>
      </c>
      <c r="D697" s="207" t="s">
        <v>140</v>
      </c>
      <c r="E697" s="208" t="s">
        <v>1298</v>
      </c>
      <c r="F697" s="209" t="s">
        <v>1299</v>
      </c>
      <c r="G697" s="210" t="s">
        <v>394</v>
      </c>
      <c r="H697" s="211">
        <v>2</v>
      </c>
      <c r="I697" s="212"/>
      <c r="J697" s="213">
        <f>ROUND(I697*H697,2)</f>
        <v>0</v>
      </c>
      <c r="K697" s="209" t="s">
        <v>36</v>
      </c>
      <c r="L697" s="47"/>
      <c r="M697" s="214" t="s">
        <v>36</v>
      </c>
      <c r="N697" s="215" t="s">
        <v>53</v>
      </c>
      <c r="O697" s="87"/>
      <c r="P697" s="216">
        <f>O697*H697</f>
        <v>0</v>
      </c>
      <c r="Q697" s="216">
        <v>0</v>
      </c>
      <c r="R697" s="216">
        <f>Q697*H697</f>
        <v>0</v>
      </c>
      <c r="S697" s="216">
        <v>0</v>
      </c>
      <c r="T697" s="217">
        <f>S697*H697</f>
        <v>0</v>
      </c>
      <c r="U697" s="41"/>
      <c r="V697" s="41"/>
      <c r="W697" s="41"/>
      <c r="X697" s="41"/>
      <c r="Y697" s="41"/>
      <c r="Z697" s="41"/>
      <c r="AA697" s="41"/>
      <c r="AB697" s="41"/>
      <c r="AC697" s="41"/>
      <c r="AD697" s="41"/>
      <c r="AE697" s="41"/>
      <c r="AR697" s="218" t="s">
        <v>322</v>
      </c>
      <c r="AT697" s="218" t="s">
        <v>140</v>
      </c>
      <c r="AU697" s="218" t="s">
        <v>91</v>
      </c>
      <c r="AY697" s="19" t="s">
        <v>137</v>
      </c>
      <c r="BE697" s="219">
        <f>IF(N697="základní",J697,0)</f>
        <v>0</v>
      </c>
      <c r="BF697" s="219">
        <f>IF(N697="snížená",J697,0)</f>
        <v>0</v>
      </c>
      <c r="BG697" s="219">
        <f>IF(N697="zákl. přenesená",J697,0)</f>
        <v>0</v>
      </c>
      <c r="BH697" s="219">
        <f>IF(N697="sníž. přenesená",J697,0)</f>
        <v>0</v>
      </c>
      <c r="BI697" s="219">
        <f>IF(N697="nulová",J697,0)</f>
        <v>0</v>
      </c>
      <c r="BJ697" s="19" t="s">
        <v>23</v>
      </c>
      <c r="BK697" s="219">
        <f>ROUND(I697*H697,2)</f>
        <v>0</v>
      </c>
      <c r="BL697" s="19" t="s">
        <v>322</v>
      </c>
      <c r="BM697" s="218" t="s">
        <v>1300</v>
      </c>
    </row>
    <row r="698" s="13" customFormat="1">
      <c r="A698" s="13"/>
      <c r="B698" s="220"/>
      <c r="C698" s="221"/>
      <c r="D698" s="222" t="s">
        <v>147</v>
      </c>
      <c r="E698" s="223" t="s">
        <v>36</v>
      </c>
      <c r="F698" s="224" t="s">
        <v>1301</v>
      </c>
      <c r="G698" s="221"/>
      <c r="H698" s="223" t="s">
        <v>36</v>
      </c>
      <c r="I698" s="225"/>
      <c r="J698" s="221"/>
      <c r="K698" s="221"/>
      <c r="L698" s="226"/>
      <c r="M698" s="227"/>
      <c r="N698" s="228"/>
      <c r="O698" s="228"/>
      <c r="P698" s="228"/>
      <c r="Q698" s="228"/>
      <c r="R698" s="228"/>
      <c r="S698" s="228"/>
      <c r="T698" s="229"/>
      <c r="U698" s="13"/>
      <c r="V698" s="13"/>
      <c r="W698" s="13"/>
      <c r="X698" s="13"/>
      <c r="Y698" s="13"/>
      <c r="Z698" s="13"/>
      <c r="AA698" s="13"/>
      <c r="AB698" s="13"/>
      <c r="AC698" s="13"/>
      <c r="AD698" s="13"/>
      <c r="AE698" s="13"/>
      <c r="AT698" s="230" t="s">
        <v>147</v>
      </c>
      <c r="AU698" s="230" t="s">
        <v>91</v>
      </c>
      <c r="AV698" s="13" t="s">
        <v>23</v>
      </c>
      <c r="AW698" s="13" t="s">
        <v>43</v>
      </c>
      <c r="AX698" s="13" t="s">
        <v>82</v>
      </c>
      <c r="AY698" s="230" t="s">
        <v>137</v>
      </c>
    </row>
    <row r="699" s="14" customFormat="1">
      <c r="A699" s="14"/>
      <c r="B699" s="231"/>
      <c r="C699" s="232"/>
      <c r="D699" s="222" t="s">
        <v>147</v>
      </c>
      <c r="E699" s="233" t="s">
        <v>36</v>
      </c>
      <c r="F699" s="234" t="s">
        <v>91</v>
      </c>
      <c r="G699" s="232"/>
      <c r="H699" s="235">
        <v>2</v>
      </c>
      <c r="I699" s="236"/>
      <c r="J699" s="232"/>
      <c r="K699" s="232"/>
      <c r="L699" s="237"/>
      <c r="M699" s="238"/>
      <c r="N699" s="239"/>
      <c r="O699" s="239"/>
      <c r="P699" s="239"/>
      <c r="Q699" s="239"/>
      <c r="R699" s="239"/>
      <c r="S699" s="239"/>
      <c r="T699" s="240"/>
      <c r="U699" s="14"/>
      <c r="V699" s="14"/>
      <c r="W699" s="14"/>
      <c r="X699" s="14"/>
      <c r="Y699" s="14"/>
      <c r="Z699" s="14"/>
      <c r="AA699" s="14"/>
      <c r="AB699" s="14"/>
      <c r="AC699" s="14"/>
      <c r="AD699" s="14"/>
      <c r="AE699" s="14"/>
      <c r="AT699" s="241" t="s">
        <v>147</v>
      </c>
      <c r="AU699" s="241" t="s">
        <v>91</v>
      </c>
      <c r="AV699" s="14" t="s">
        <v>91</v>
      </c>
      <c r="AW699" s="14" t="s">
        <v>43</v>
      </c>
      <c r="AX699" s="14" t="s">
        <v>23</v>
      </c>
      <c r="AY699" s="241" t="s">
        <v>137</v>
      </c>
    </row>
    <row r="700" s="2" customFormat="1" ht="37.8" customHeight="1">
      <c r="A700" s="41"/>
      <c r="B700" s="42"/>
      <c r="C700" s="207" t="s">
        <v>1302</v>
      </c>
      <c r="D700" s="207" t="s">
        <v>140</v>
      </c>
      <c r="E700" s="208" t="s">
        <v>1303</v>
      </c>
      <c r="F700" s="209" t="s">
        <v>1304</v>
      </c>
      <c r="G700" s="210" t="s">
        <v>280</v>
      </c>
      <c r="H700" s="211">
        <v>77</v>
      </c>
      <c r="I700" s="212"/>
      <c r="J700" s="213">
        <f>ROUND(I700*H700,2)</f>
        <v>0</v>
      </c>
      <c r="K700" s="209" t="s">
        <v>226</v>
      </c>
      <c r="L700" s="47"/>
      <c r="M700" s="214" t="s">
        <v>36</v>
      </c>
      <c r="N700" s="215" t="s">
        <v>53</v>
      </c>
      <c r="O700" s="87"/>
      <c r="P700" s="216">
        <f>O700*H700</f>
        <v>0</v>
      </c>
      <c r="Q700" s="216">
        <v>0.00059999999999999995</v>
      </c>
      <c r="R700" s="216">
        <f>Q700*H700</f>
        <v>0.046199999999999998</v>
      </c>
      <c r="S700" s="216">
        <v>0</v>
      </c>
      <c r="T700" s="217">
        <f>S700*H700</f>
        <v>0</v>
      </c>
      <c r="U700" s="41"/>
      <c r="V700" s="41"/>
      <c r="W700" s="41"/>
      <c r="X700" s="41"/>
      <c r="Y700" s="41"/>
      <c r="Z700" s="41"/>
      <c r="AA700" s="41"/>
      <c r="AB700" s="41"/>
      <c r="AC700" s="41"/>
      <c r="AD700" s="41"/>
      <c r="AE700" s="41"/>
      <c r="AR700" s="218" t="s">
        <v>322</v>
      </c>
      <c r="AT700" s="218" t="s">
        <v>140</v>
      </c>
      <c r="AU700" s="218" t="s">
        <v>91</v>
      </c>
      <c r="AY700" s="19" t="s">
        <v>137</v>
      </c>
      <c r="BE700" s="219">
        <f>IF(N700="základní",J700,0)</f>
        <v>0</v>
      </c>
      <c r="BF700" s="219">
        <f>IF(N700="snížená",J700,0)</f>
        <v>0</v>
      </c>
      <c r="BG700" s="219">
        <f>IF(N700="zákl. přenesená",J700,0)</f>
        <v>0</v>
      </c>
      <c r="BH700" s="219">
        <f>IF(N700="sníž. přenesená",J700,0)</f>
        <v>0</v>
      </c>
      <c r="BI700" s="219">
        <f>IF(N700="nulová",J700,0)</f>
        <v>0</v>
      </c>
      <c r="BJ700" s="19" t="s">
        <v>23</v>
      </c>
      <c r="BK700" s="219">
        <f>ROUND(I700*H700,2)</f>
        <v>0</v>
      </c>
      <c r="BL700" s="19" t="s">
        <v>322</v>
      </c>
      <c r="BM700" s="218" t="s">
        <v>1305</v>
      </c>
    </row>
    <row r="701" s="2" customFormat="1">
      <c r="A701" s="41"/>
      <c r="B701" s="42"/>
      <c r="C701" s="43"/>
      <c r="D701" s="256" t="s">
        <v>228</v>
      </c>
      <c r="E701" s="43"/>
      <c r="F701" s="257" t="s">
        <v>1306</v>
      </c>
      <c r="G701" s="43"/>
      <c r="H701" s="43"/>
      <c r="I701" s="258"/>
      <c r="J701" s="43"/>
      <c r="K701" s="43"/>
      <c r="L701" s="47"/>
      <c r="M701" s="259"/>
      <c r="N701" s="260"/>
      <c r="O701" s="87"/>
      <c r="P701" s="87"/>
      <c r="Q701" s="87"/>
      <c r="R701" s="87"/>
      <c r="S701" s="87"/>
      <c r="T701" s="88"/>
      <c r="U701" s="41"/>
      <c r="V701" s="41"/>
      <c r="W701" s="41"/>
      <c r="X701" s="41"/>
      <c r="Y701" s="41"/>
      <c r="Z701" s="41"/>
      <c r="AA701" s="41"/>
      <c r="AB701" s="41"/>
      <c r="AC701" s="41"/>
      <c r="AD701" s="41"/>
      <c r="AE701" s="41"/>
      <c r="AT701" s="19" t="s">
        <v>228</v>
      </c>
      <c r="AU701" s="19" t="s">
        <v>91</v>
      </c>
    </row>
    <row r="702" s="14" customFormat="1">
      <c r="A702" s="14"/>
      <c r="B702" s="231"/>
      <c r="C702" s="232"/>
      <c r="D702" s="222" t="s">
        <v>147</v>
      </c>
      <c r="E702" s="233" t="s">
        <v>36</v>
      </c>
      <c r="F702" s="234" t="s">
        <v>679</v>
      </c>
      <c r="G702" s="232"/>
      <c r="H702" s="235">
        <v>77</v>
      </c>
      <c r="I702" s="236"/>
      <c r="J702" s="232"/>
      <c r="K702" s="232"/>
      <c r="L702" s="237"/>
      <c r="M702" s="238"/>
      <c r="N702" s="239"/>
      <c r="O702" s="239"/>
      <c r="P702" s="239"/>
      <c r="Q702" s="239"/>
      <c r="R702" s="239"/>
      <c r="S702" s="239"/>
      <c r="T702" s="240"/>
      <c r="U702" s="14"/>
      <c r="V702" s="14"/>
      <c r="W702" s="14"/>
      <c r="X702" s="14"/>
      <c r="Y702" s="14"/>
      <c r="Z702" s="14"/>
      <c r="AA702" s="14"/>
      <c r="AB702" s="14"/>
      <c r="AC702" s="14"/>
      <c r="AD702" s="14"/>
      <c r="AE702" s="14"/>
      <c r="AT702" s="241" t="s">
        <v>147</v>
      </c>
      <c r="AU702" s="241" t="s">
        <v>91</v>
      </c>
      <c r="AV702" s="14" t="s">
        <v>91</v>
      </c>
      <c r="AW702" s="14" t="s">
        <v>43</v>
      </c>
      <c r="AX702" s="14" t="s">
        <v>23</v>
      </c>
      <c r="AY702" s="241" t="s">
        <v>137</v>
      </c>
    </row>
    <row r="703" s="2" customFormat="1" ht="37.8" customHeight="1">
      <c r="A703" s="41"/>
      <c r="B703" s="42"/>
      <c r="C703" s="207" t="s">
        <v>1307</v>
      </c>
      <c r="D703" s="207" t="s">
        <v>140</v>
      </c>
      <c r="E703" s="208" t="s">
        <v>1308</v>
      </c>
      <c r="F703" s="209" t="s">
        <v>1309</v>
      </c>
      <c r="G703" s="210" t="s">
        <v>280</v>
      </c>
      <c r="H703" s="211">
        <v>154</v>
      </c>
      <c r="I703" s="212"/>
      <c r="J703" s="213">
        <f>ROUND(I703*H703,2)</f>
        <v>0</v>
      </c>
      <c r="K703" s="209" t="s">
        <v>226</v>
      </c>
      <c r="L703" s="47"/>
      <c r="M703" s="214" t="s">
        <v>36</v>
      </c>
      <c r="N703" s="215" t="s">
        <v>53</v>
      </c>
      <c r="O703" s="87"/>
      <c r="P703" s="216">
        <f>O703*H703</f>
        <v>0</v>
      </c>
      <c r="Q703" s="216">
        <v>0.00059999999999999995</v>
      </c>
      <c r="R703" s="216">
        <f>Q703*H703</f>
        <v>0.092399999999999996</v>
      </c>
      <c r="S703" s="216">
        <v>0</v>
      </c>
      <c r="T703" s="217">
        <f>S703*H703</f>
        <v>0</v>
      </c>
      <c r="U703" s="41"/>
      <c r="V703" s="41"/>
      <c r="W703" s="41"/>
      <c r="X703" s="41"/>
      <c r="Y703" s="41"/>
      <c r="Z703" s="41"/>
      <c r="AA703" s="41"/>
      <c r="AB703" s="41"/>
      <c r="AC703" s="41"/>
      <c r="AD703" s="41"/>
      <c r="AE703" s="41"/>
      <c r="AR703" s="218" t="s">
        <v>322</v>
      </c>
      <c r="AT703" s="218" t="s">
        <v>140</v>
      </c>
      <c r="AU703" s="218" t="s">
        <v>91</v>
      </c>
      <c r="AY703" s="19" t="s">
        <v>137</v>
      </c>
      <c r="BE703" s="219">
        <f>IF(N703="základní",J703,0)</f>
        <v>0</v>
      </c>
      <c r="BF703" s="219">
        <f>IF(N703="snížená",J703,0)</f>
        <v>0</v>
      </c>
      <c r="BG703" s="219">
        <f>IF(N703="zákl. přenesená",J703,0)</f>
        <v>0</v>
      </c>
      <c r="BH703" s="219">
        <f>IF(N703="sníž. přenesená",J703,0)</f>
        <v>0</v>
      </c>
      <c r="BI703" s="219">
        <f>IF(N703="nulová",J703,0)</f>
        <v>0</v>
      </c>
      <c r="BJ703" s="19" t="s">
        <v>23</v>
      </c>
      <c r="BK703" s="219">
        <f>ROUND(I703*H703,2)</f>
        <v>0</v>
      </c>
      <c r="BL703" s="19" t="s">
        <v>322</v>
      </c>
      <c r="BM703" s="218" t="s">
        <v>1310</v>
      </c>
    </row>
    <row r="704" s="2" customFormat="1">
      <c r="A704" s="41"/>
      <c r="B704" s="42"/>
      <c r="C704" s="43"/>
      <c r="D704" s="256" t="s">
        <v>228</v>
      </c>
      <c r="E704" s="43"/>
      <c r="F704" s="257" t="s">
        <v>1311</v>
      </c>
      <c r="G704" s="43"/>
      <c r="H704" s="43"/>
      <c r="I704" s="258"/>
      <c r="J704" s="43"/>
      <c r="K704" s="43"/>
      <c r="L704" s="47"/>
      <c r="M704" s="259"/>
      <c r="N704" s="260"/>
      <c r="O704" s="87"/>
      <c r="P704" s="87"/>
      <c r="Q704" s="87"/>
      <c r="R704" s="87"/>
      <c r="S704" s="87"/>
      <c r="T704" s="88"/>
      <c r="U704" s="41"/>
      <c r="V704" s="41"/>
      <c r="W704" s="41"/>
      <c r="X704" s="41"/>
      <c r="Y704" s="41"/>
      <c r="Z704" s="41"/>
      <c r="AA704" s="41"/>
      <c r="AB704" s="41"/>
      <c r="AC704" s="41"/>
      <c r="AD704" s="41"/>
      <c r="AE704" s="41"/>
      <c r="AT704" s="19" t="s">
        <v>228</v>
      </c>
      <c r="AU704" s="19" t="s">
        <v>91</v>
      </c>
    </row>
    <row r="705" s="14" customFormat="1">
      <c r="A705" s="14"/>
      <c r="B705" s="231"/>
      <c r="C705" s="232"/>
      <c r="D705" s="222" t="s">
        <v>147</v>
      </c>
      <c r="E705" s="233" t="s">
        <v>36</v>
      </c>
      <c r="F705" s="234" t="s">
        <v>1312</v>
      </c>
      <c r="G705" s="232"/>
      <c r="H705" s="235">
        <v>154</v>
      </c>
      <c r="I705" s="236"/>
      <c r="J705" s="232"/>
      <c r="K705" s="232"/>
      <c r="L705" s="237"/>
      <c r="M705" s="238"/>
      <c r="N705" s="239"/>
      <c r="O705" s="239"/>
      <c r="P705" s="239"/>
      <c r="Q705" s="239"/>
      <c r="R705" s="239"/>
      <c r="S705" s="239"/>
      <c r="T705" s="240"/>
      <c r="U705" s="14"/>
      <c r="V705" s="14"/>
      <c r="W705" s="14"/>
      <c r="X705" s="14"/>
      <c r="Y705" s="14"/>
      <c r="Z705" s="14"/>
      <c r="AA705" s="14"/>
      <c r="AB705" s="14"/>
      <c r="AC705" s="14"/>
      <c r="AD705" s="14"/>
      <c r="AE705" s="14"/>
      <c r="AT705" s="241" t="s">
        <v>147</v>
      </c>
      <c r="AU705" s="241" t="s">
        <v>91</v>
      </c>
      <c r="AV705" s="14" t="s">
        <v>91</v>
      </c>
      <c r="AW705" s="14" t="s">
        <v>43</v>
      </c>
      <c r="AX705" s="14" t="s">
        <v>23</v>
      </c>
      <c r="AY705" s="241" t="s">
        <v>137</v>
      </c>
    </row>
    <row r="706" s="2" customFormat="1" ht="37.8" customHeight="1">
      <c r="A706" s="41"/>
      <c r="B706" s="42"/>
      <c r="C706" s="207" t="s">
        <v>1313</v>
      </c>
      <c r="D706" s="207" t="s">
        <v>140</v>
      </c>
      <c r="E706" s="208" t="s">
        <v>1314</v>
      </c>
      <c r="F706" s="209" t="s">
        <v>1315</v>
      </c>
      <c r="G706" s="210" t="s">
        <v>280</v>
      </c>
      <c r="H706" s="211">
        <v>51.649999999999999</v>
      </c>
      <c r="I706" s="212"/>
      <c r="J706" s="213">
        <f>ROUND(I706*H706,2)</f>
        <v>0</v>
      </c>
      <c r="K706" s="209" t="s">
        <v>281</v>
      </c>
      <c r="L706" s="47"/>
      <c r="M706" s="214" t="s">
        <v>36</v>
      </c>
      <c r="N706" s="215" t="s">
        <v>53</v>
      </c>
      <c r="O706" s="87"/>
      <c r="P706" s="216">
        <f>O706*H706</f>
        <v>0</v>
      </c>
      <c r="Q706" s="216">
        <v>0.0058399999999999997</v>
      </c>
      <c r="R706" s="216">
        <f>Q706*H706</f>
        <v>0.30163599999999996</v>
      </c>
      <c r="S706" s="216">
        <v>0</v>
      </c>
      <c r="T706" s="217">
        <f>S706*H706</f>
        <v>0</v>
      </c>
      <c r="U706" s="41"/>
      <c r="V706" s="41"/>
      <c r="W706" s="41"/>
      <c r="X706" s="41"/>
      <c r="Y706" s="41"/>
      <c r="Z706" s="41"/>
      <c r="AA706" s="41"/>
      <c r="AB706" s="41"/>
      <c r="AC706" s="41"/>
      <c r="AD706" s="41"/>
      <c r="AE706" s="41"/>
      <c r="AR706" s="218" t="s">
        <v>322</v>
      </c>
      <c r="AT706" s="218" t="s">
        <v>140</v>
      </c>
      <c r="AU706" s="218" t="s">
        <v>91</v>
      </c>
      <c r="AY706" s="19" t="s">
        <v>137</v>
      </c>
      <c r="BE706" s="219">
        <f>IF(N706="základní",J706,0)</f>
        <v>0</v>
      </c>
      <c r="BF706" s="219">
        <f>IF(N706="snížená",J706,0)</f>
        <v>0</v>
      </c>
      <c r="BG706" s="219">
        <f>IF(N706="zákl. přenesená",J706,0)</f>
        <v>0</v>
      </c>
      <c r="BH706" s="219">
        <f>IF(N706="sníž. přenesená",J706,0)</f>
        <v>0</v>
      </c>
      <c r="BI706" s="219">
        <f>IF(N706="nulová",J706,0)</f>
        <v>0</v>
      </c>
      <c r="BJ706" s="19" t="s">
        <v>23</v>
      </c>
      <c r="BK706" s="219">
        <f>ROUND(I706*H706,2)</f>
        <v>0</v>
      </c>
      <c r="BL706" s="19" t="s">
        <v>322</v>
      </c>
      <c r="BM706" s="218" t="s">
        <v>1316</v>
      </c>
    </row>
    <row r="707" s="14" customFormat="1">
      <c r="A707" s="14"/>
      <c r="B707" s="231"/>
      <c r="C707" s="232"/>
      <c r="D707" s="222" t="s">
        <v>147</v>
      </c>
      <c r="E707" s="233" t="s">
        <v>36</v>
      </c>
      <c r="F707" s="234" t="s">
        <v>1317</v>
      </c>
      <c r="G707" s="232"/>
      <c r="H707" s="235">
        <v>51.649999999999999</v>
      </c>
      <c r="I707" s="236"/>
      <c r="J707" s="232"/>
      <c r="K707" s="232"/>
      <c r="L707" s="237"/>
      <c r="M707" s="238"/>
      <c r="N707" s="239"/>
      <c r="O707" s="239"/>
      <c r="P707" s="239"/>
      <c r="Q707" s="239"/>
      <c r="R707" s="239"/>
      <c r="S707" s="239"/>
      <c r="T707" s="240"/>
      <c r="U707" s="14"/>
      <c r="V707" s="14"/>
      <c r="W707" s="14"/>
      <c r="X707" s="14"/>
      <c r="Y707" s="14"/>
      <c r="Z707" s="14"/>
      <c r="AA707" s="14"/>
      <c r="AB707" s="14"/>
      <c r="AC707" s="14"/>
      <c r="AD707" s="14"/>
      <c r="AE707" s="14"/>
      <c r="AT707" s="241" t="s">
        <v>147</v>
      </c>
      <c r="AU707" s="241" t="s">
        <v>91</v>
      </c>
      <c r="AV707" s="14" t="s">
        <v>91</v>
      </c>
      <c r="AW707" s="14" t="s">
        <v>43</v>
      </c>
      <c r="AX707" s="14" t="s">
        <v>23</v>
      </c>
      <c r="AY707" s="241" t="s">
        <v>137</v>
      </c>
    </row>
    <row r="708" s="2" customFormat="1" ht="37.8" customHeight="1">
      <c r="A708" s="41"/>
      <c r="B708" s="42"/>
      <c r="C708" s="207" t="s">
        <v>1318</v>
      </c>
      <c r="D708" s="207" t="s">
        <v>140</v>
      </c>
      <c r="E708" s="208" t="s">
        <v>1319</v>
      </c>
      <c r="F708" s="209" t="s">
        <v>1320</v>
      </c>
      <c r="G708" s="210" t="s">
        <v>225</v>
      </c>
      <c r="H708" s="211">
        <v>14.94</v>
      </c>
      <c r="I708" s="212"/>
      <c r="J708" s="213">
        <f>ROUND(I708*H708,2)</f>
        <v>0</v>
      </c>
      <c r="K708" s="209" t="s">
        <v>281</v>
      </c>
      <c r="L708" s="47"/>
      <c r="M708" s="214" t="s">
        <v>36</v>
      </c>
      <c r="N708" s="215" t="s">
        <v>53</v>
      </c>
      <c r="O708" s="87"/>
      <c r="P708" s="216">
        <f>O708*H708</f>
        <v>0</v>
      </c>
      <c r="Q708" s="216">
        <v>0.0078300000000000002</v>
      </c>
      <c r="R708" s="216">
        <f>Q708*H708</f>
        <v>0.11698019999999999</v>
      </c>
      <c r="S708" s="216">
        <v>0</v>
      </c>
      <c r="T708" s="217">
        <f>S708*H708</f>
        <v>0</v>
      </c>
      <c r="U708" s="41"/>
      <c r="V708" s="41"/>
      <c r="W708" s="41"/>
      <c r="X708" s="41"/>
      <c r="Y708" s="41"/>
      <c r="Z708" s="41"/>
      <c r="AA708" s="41"/>
      <c r="AB708" s="41"/>
      <c r="AC708" s="41"/>
      <c r="AD708" s="41"/>
      <c r="AE708" s="41"/>
      <c r="AR708" s="218" t="s">
        <v>322</v>
      </c>
      <c r="AT708" s="218" t="s">
        <v>140</v>
      </c>
      <c r="AU708" s="218" t="s">
        <v>91</v>
      </c>
      <c r="AY708" s="19" t="s">
        <v>137</v>
      </c>
      <c r="BE708" s="219">
        <f>IF(N708="základní",J708,0)</f>
        <v>0</v>
      </c>
      <c r="BF708" s="219">
        <f>IF(N708="snížená",J708,0)</f>
        <v>0</v>
      </c>
      <c r="BG708" s="219">
        <f>IF(N708="zákl. přenesená",J708,0)</f>
        <v>0</v>
      </c>
      <c r="BH708" s="219">
        <f>IF(N708="sníž. přenesená",J708,0)</f>
        <v>0</v>
      </c>
      <c r="BI708" s="219">
        <f>IF(N708="nulová",J708,0)</f>
        <v>0</v>
      </c>
      <c r="BJ708" s="19" t="s">
        <v>23</v>
      </c>
      <c r="BK708" s="219">
        <f>ROUND(I708*H708,2)</f>
        <v>0</v>
      </c>
      <c r="BL708" s="19" t="s">
        <v>322</v>
      </c>
      <c r="BM708" s="218" t="s">
        <v>1321</v>
      </c>
    </row>
    <row r="709" s="14" customFormat="1">
      <c r="A709" s="14"/>
      <c r="B709" s="231"/>
      <c r="C709" s="232"/>
      <c r="D709" s="222" t="s">
        <v>147</v>
      </c>
      <c r="E709" s="233" t="s">
        <v>36</v>
      </c>
      <c r="F709" s="234" t="s">
        <v>1322</v>
      </c>
      <c r="G709" s="232"/>
      <c r="H709" s="235">
        <v>14.94</v>
      </c>
      <c r="I709" s="236"/>
      <c r="J709" s="232"/>
      <c r="K709" s="232"/>
      <c r="L709" s="237"/>
      <c r="M709" s="238"/>
      <c r="N709" s="239"/>
      <c r="O709" s="239"/>
      <c r="P709" s="239"/>
      <c r="Q709" s="239"/>
      <c r="R709" s="239"/>
      <c r="S709" s="239"/>
      <c r="T709" s="240"/>
      <c r="U709" s="14"/>
      <c r="V709" s="14"/>
      <c r="W709" s="14"/>
      <c r="X709" s="14"/>
      <c r="Y709" s="14"/>
      <c r="Z709" s="14"/>
      <c r="AA709" s="14"/>
      <c r="AB709" s="14"/>
      <c r="AC709" s="14"/>
      <c r="AD709" s="14"/>
      <c r="AE709" s="14"/>
      <c r="AT709" s="241" t="s">
        <v>147</v>
      </c>
      <c r="AU709" s="241" t="s">
        <v>91</v>
      </c>
      <c r="AV709" s="14" t="s">
        <v>91</v>
      </c>
      <c r="AW709" s="14" t="s">
        <v>43</v>
      </c>
      <c r="AX709" s="14" t="s">
        <v>23</v>
      </c>
      <c r="AY709" s="241" t="s">
        <v>137</v>
      </c>
    </row>
    <row r="710" s="2" customFormat="1" ht="37.8" customHeight="1">
      <c r="A710" s="41"/>
      <c r="B710" s="42"/>
      <c r="C710" s="207" t="s">
        <v>1323</v>
      </c>
      <c r="D710" s="207" t="s">
        <v>140</v>
      </c>
      <c r="E710" s="208" t="s">
        <v>1324</v>
      </c>
      <c r="F710" s="209" t="s">
        <v>1325</v>
      </c>
      <c r="G710" s="210" t="s">
        <v>280</v>
      </c>
      <c r="H710" s="211">
        <v>35.93</v>
      </c>
      <c r="I710" s="212"/>
      <c r="J710" s="213">
        <f>ROUND(I710*H710,2)</f>
        <v>0</v>
      </c>
      <c r="K710" s="209" t="s">
        <v>226</v>
      </c>
      <c r="L710" s="47"/>
      <c r="M710" s="214" t="s">
        <v>36</v>
      </c>
      <c r="N710" s="215" t="s">
        <v>53</v>
      </c>
      <c r="O710" s="87"/>
      <c r="P710" s="216">
        <f>O710*H710</f>
        <v>0</v>
      </c>
      <c r="Q710" s="216">
        <v>0.00216</v>
      </c>
      <c r="R710" s="216">
        <f>Q710*H710</f>
        <v>0.077608800000000006</v>
      </c>
      <c r="S710" s="216">
        <v>0</v>
      </c>
      <c r="T710" s="217">
        <f>S710*H710</f>
        <v>0</v>
      </c>
      <c r="U710" s="41"/>
      <c r="V710" s="41"/>
      <c r="W710" s="41"/>
      <c r="X710" s="41"/>
      <c r="Y710" s="41"/>
      <c r="Z710" s="41"/>
      <c r="AA710" s="41"/>
      <c r="AB710" s="41"/>
      <c r="AC710" s="41"/>
      <c r="AD710" s="41"/>
      <c r="AE710" s="41"/>
      <c r="AR710" s="218" t="s">
        <v>322</v>
      </c>
      <c r="AT710" s="218" t="s">
        <v>140</v>
      </c>
      <c r="AU710" s="218" t="s">
        <v>91</v>
      </c>
      <c r="AY710" s="19" t="s">
        <v>137</v>
      </c>
      <c r="BE710" s="219">
        <f>IF(N710="základní",J710,0)</f>
        <v>0</v>
      </c>
      <c r="BF710" s="219">
        <f>IF(N710="snížená",J710,0)</f>
        <v>0</v>
      </c>
      <c r="BG710" s="219">
        <f>IF(N710="zákl. přenesená",J710,0)</f>
        <v>0</v>
      </c>
      <c r="BH710" s="219">
        <f>IF(N710="sníž. přenesená",J710,0)</f>
        <v>0</v>
      </c>
      <c r="BI710" s="219">
        <f>IF(N710="nulová",J710,0)</f>
        <v>0</v>
      </c>
      <c r="BJ710" s="19" t="s">
        <v>23</v>
      </c>
      <c r="BK710" s="219">
        <f>ROUND(I710*H710,2)</f>
        <v>0</v>
      </c>
      <c r="BL710" s="19" t="s">
        <v>322</v>
      </c>
      <c r="BM710" s="218" t="s">
        <v>1326</v>
      </c>
    </row>
    <row r="711" s="2" customFormat="1">
      <c r="A711" s="41"/>
      <c r="B711" s="42"/>
      <c r="C711" s="43"/>
      <c r="D711" s="256" t="s">
        <v>228</v>
      </c>
      <c r="E711" s="43"/>
      <c r="F711" s="257" t="s">
        <v>1327</v>
      </c>
      <c r="G711" s="43"/>
      <c r="H711" s="43"/>
      <c r="I711" s="258"/>
      <c r="J711" s="43"/>
      <c r="K711" s="43"/>
      <c r="L711" s="47"/>
      <c r="M711" s="259"/>
      <c r="N711" s="260"/>
      <c r="O711" s="87"/>
      <c r="P711" s="87"/>
      <c r="Q711" s="87"/>
      <c r="R711" s="87"/>
      <c r="S711" s="87"/>
      <c r="T711" s="88"/>
      <c r="U711" s="41"/>
      <c r="V711" s="41"/>
      <c r="W711" s="41"/>
      <c r="X711" s="41"/>
      <c r="Y711" s="41"/>
      <c r="Z711" s="41"/>
      <c r="AA711" s="41"/>
      <c r="AB711" s="41"/>
      <c r="AC711" s="41"/>
      <c r="AD711" s="41"/>
      <c r="AE711" s="41"/>
      <c r="AT711" s="19" t="s">
        <v>228</v>
      </c>
      <c r="AU711" s="19" t="s">
        <v>91</v>
      </c>
    </row>
    <row r="712" s="14" customFormat="1">
      <c r="A712" s="14"/>
      <c r="B712" s="231"/>
      <c r="C712" s="232"/>
      <c r="D712" s="222" t="s">
        <v>147</v>
      </c>
      <c r="E712" s="233" t="s">
        <v>36</v>
      </c>
      <c r="F712" s="234" t="s">
        <v>1328</v>
      </c>
      <c r="G712" s="232"/>
      <c r="H712" s="235">
        <v>35.93</v>
      </c>
      <c r="I712" s="236"/>
      <c r="J712" s="232"/>
      <c r="K712" s="232"/>
      <c r="L712" s="237"/>
      <c r="M712" s="238"/>
      <c r="N712" s="239"/>
      <c r="O712" s="239"/>
      <c r="P712" s="239"/>
      <c r="Q712" s="239"/>
      <c r="R712" s="239"/>
      <c r="S712" s="239"/>
      <c r="T712" s="240"/>
      <c r="U712" s="14"/>
      <c r="V712" s="14"/>
      <c r="W712" s="14"/>
      <c r="X712" s="14"/>
      <c r="Y712" s="14"/>
      <c r="Z712" s="14"/>
      <c r="AA712" s="14"/>
      <c r="AB712" s="14"/>
      <c r="AC712" s="14"/>
      <c r="AD712" s="14"/>
      <c r="AE712" s="14"/>
      <c r="AT712" s="241" t="s">
        <v>147</v>
      </c>
      <c r="AU712" s="241" t="s">
        <v>91</v>
      </c>
      <c r="AV712" s="14" t="s">
        <v>91</v>
      </c>
      <c r="AW712" s="14" t="s">
        <v>43</v>
      </c>
      <c r="AX712" s="14" t="s">
        <v>23</v>
      </c>
      <c r="AY712" s="241" t="s">
        <v>137</v>
      </c>
    </row>
    <row r="713" s="2" customFormat="1" ht="24.15" customHeight="1">
      <c r="A713" s="41"/>
      <c r="B713" s="42"/>
      <c r="C713" s="207" t="s">
        <v>1329</v>
      </c>
      <c r="D713" s="207" t="s">
        <v>140</v>
      </c>
      <c r="E713" s="208" t="s">
        <v>1330</v>
      </c>
      <c r="F713" s="209" t="s">
        <v>1331</v>
      </c>
      <c r="G713" s="210" t="s">
        <v>280</v>
      </c>
      <c r="H713" s="211">
        <v>16.600000000000001</v>
      </c>
      <c r="I713" s="212"/>
      <c r="J713" s="213">
        <f>ROUND(I713*H713,2)</f>
        <v>0</v>
      </c>
      <c r="K713" s="209" t="s">
        <v>36</v>
      </c>
      <c r="L713" s="47"/>
      <c r="M713" s="214" t="s">
        <v>36</v>
      </c>
      <c r="N713" s="215" t="s">
        <v>53</v>
      </c>
      <c r="O713" s="87"/>
      <c r="P713" s="216">
        <f>O713*H713</f>
        <v>0</v>
      </c>
      <c r="Q713" s="216">
        <v>0.0028900000000000002</v>
      </c>
      <c r="R713" s="216">
        <f>Q713*H713</f>
        <v>0.04797400000000001</v>
      </c>
      <c r="S713" s="216">
        <v>0</v>
      </c>
      <c r="T713" s="217">
        <f>S713*H713</f>
        <v>0</v>
      </c>
      <c r="U713" s="41"/>
      <c r="V713" s="41"/>
      <c r="W713" s="41"/>
      <c r="X713" s="41"/>
      <c r="Y713" s="41"/>
      <c r="Z713" s="41"/>
      <c r="AA713" s="41"/>
      <c r="AB713" s="41"/>
      <c r="AC713" s="41"/>
      <c r="AD713" s="41"/>
      <c r="AE713" s="41"/>
      <c r="AR713" s="218" t="s">
        <v>322</v>
      </c>
      <c r="AT713" s="218" t="s">
        <v>140</v>
      </c>
      <c r="AU713" s="218" t="s">
        <v>91</v>
      </c>
      <c r="AY713" s="19" t="s">
        <v>137</v>
      </c>
      <c r="BE713" s="219">
        <f>IF(N713="základní",J713,0)</f>
        <v>0</v>
      </c>
      <c r="BF713" s="219">
        <f>IF(N713="snížená",J713,0)</f>
        <v>0</v>
      </c>
      <c r="BG713" s="219">
        <f>IF(N713="zákl. přenesená",J713,0)</f>
        <v>0</v>
      </c>
      <c r="BH713" s="219">
        <f>IF(N713="sníž. přenesená",J713,0)</f>
        <v>0</v>
      </c>
      <c r="BI713" s="219">
        <f>IF(N713="nulová",J713,0)</f>
        <v>0</v>
      </c>
      <c r="BJ713" s="19" t="s">
        <v>23</v>
      </c>
      <c r="BK713" s="219">
        <f>ROUND(I713*H713,2)</f>
        <v>0</v>
      </c>
      <c r="BL713" s="19" t="s">
        <v>322</v>
      </c>
      <c r="BM713" s="218" t="s">
        <v>1332</v>
      </c>
    </row>
    <row r="714" s="14" customFormat="1">
      <c r="A714" s="14"/>
      <c r="B714" s="231"/>
      <c r="C714" s="232"/>
      <c r="D714" s="222" t="s">
        <v>147</v>
      </c>
      <c r="E714" s="233" t="s">
        <v>36</v>
      </c>
      <c r="F714" s="234" t="s">
        <v>1333</v>
      </c>
      <c r="G714" s="232"/>
      <c r="H714" s="235">
        <v>16.600000000000001</v>
      </c>
      <c r="I714" s="236"/>
      <c r="J714" s="232"/>
      <c r="K714" s="232"/>
      <c r="L714" s="237"/>
      <c r="M714" s="238"/>
      <c r="N714" s="239"/>
      <c r="O714" s="239"/>
      <c r="P714" s="239"/>
      <c r="Q714" s="239"/>
      <c r="R714" s="239"/>
      <c r="S714" s="239"/>
      <c r="T714" s="240"/>
      <c r="U714" s="14"/>
      <c r="V714" s="14"/>
      <c r="W714" s="14"/>
      <c r="X714" s="14"/>
      <c r="Y714" s="14"/>
      <c r="Z714" s="14"/>
      <c r="AA714" s="14"/>
      <c r="AB714" s="14"/>
      <c r="AC714" s="14"/>
      <c r="AD714" s="14"/>
      <c r="AE714" s="14"/>
      <c r="AT714" s="241" t="s">
        <v>147</v>
      </c>
      <c r="AU714" s="241" t="s">
        <v>91</v>
      </c>
      <c r="AV714" s="14" t="s">
        <v>91</v>
      </c>
      <c r="AW714" s="14" t="s">
        <v>43</v>
      </c>
      <c r="AX714" s="14" t="s">
        <v>23</v>
      </c>
      <c r="AY714" s="241" t="s">
        <v>137</v>
      </c>
    </row>
    <row r="715" s="2" customFormat="1" ht="44.25" customHeight="1">
      <c r="A715" s="41"/>
      <c r="B715" s="42"/>
      <c r="C715" s="207" t="s">
        <v>1334</v>
      </c>
      <c r="D715" s="207" t="s">
        <v>140</v>
      </c>
      <c r="E715" s="208" t="s">
        <v>1335</v>
      </c>
      <c r="F715" s="209" t="s">
        <v>1336</v>
      </c>
      <c r="G715" s="210" t="s">
        <v>266</v>
      </c>
      <c r="H715" s="211">
        <v>0.68300000000000005</v>
      </c>
      <c r="I715" s="212"/>
      <c r="J715" s="213">
        <f>ROUND(I715*H715,2)</f>
        <v>0</v>
      </c>
      <c r="K715" s="209" t="s">
        <v>226</v>
      </c>
      <c r="L715" s="47"/>
      <c r="M715" s="214" t="s">
        <v>36</v>
      </c>
      <c r="N715" s="215" t="s">
        <v>53</v>
      </c>
      <c r="O715" s="87"/>
      <c r="P715" s="216">
        <f>O715*H715</f>
        <v>0</v>
      </c>
      <c r="Q715" s="216">
        <v>0</v>
      </c>
      <c r="R715" s="216">
        <f>Q715*H715</f>
        <v>0</v>
      </c>
      <c r="S715" s="216">
        <v>0</v>
      </c>
      <c r="T715" s="217">
        <f>S715*H715</f>
        <v>0</v>
      </c>
      <c r="U715" s="41"/>
      <c r="V715" s="41"/>
      <c r="W715" s="41"/>
      <c r="X715" s="41"/>
      <c r="Y715" s="41"/>
      <c r="Z715" s="41"/>
      <c r="AA715" s="41"/>
      <c r="AB715" s="41"/>
      <c r="AC715" s="41"/>
      <c r="AD715" s="41"/>
      <c r="AE715" s="41"/>
      <c r="AR715" s="218" t="s">
        <v>322</v>
      </c>
      <c r="AT715" s="218" t="s">
        <v>140</v>
      </c>
      <c r="AU715" s="218" t="s">
        <v>91</v>
      </c>
      <c r="AY715" s="19" t="s">
        <v>137</v>
      </c>
      <c r="BE715" s="219">
        <f>IF(N715="základní",J715,0)</f>
        <v>0</v>
      </c>
      <c r="BF715" s="219">
        <f>IF(N715="snížená",J715,0)</f>
        <v>0</v>
      </c>
      <c r="BG715" s="219">
        <f>IF(N715="zákl. přenesená",J715,0)</f>
        <v>0</v>
      </c>
      <c r="BH715" s="219">
        <f>IF(N715="sníž. přenesená",J715,0)</f>
        <v>0</v>
      </c>
      <c r="BI715" s="219">
        <f>IF(N715="nulová",J715,0)</f>
        <v>0</v>
      </c>
      <c r="BJ715" s="19" t="s">
        <v>23</v>
      </c>
      <c r="BK715" s="219">
        <f>ROUND(I715*H715,2)</f>
        <v>0</v>
      </c>
      <c r="BL715" s="19" t="s">
        <v>322</v>
      </c>
      <c r="BM715" s="218" t="s">
        <v>1337</v>
      </c>
    </row>
    <row r="716" s="2" customFormat="1">
      <c r="A716" s="41"/>
      <c r="B716" s="42"/>
      <c r="C716" s="43"/>
      <c r="D716" s="256" t="s">
        <v>228</v>
      </c>
      <c r="E716" s="43"/>
      <c r="F716" s="257" t="s">
        <v>1338</v>
      </c>
      <c r="G716" s="43"/>
      <c r="H716" s="43"/>
      <c r="I716" s="258"/>
      <c r="J716" s="43"/>
      <c r="K716" s="43"/>
      <c r="L716" s="47"/>
      <c r="M716" s="259"/>
      <c r="N716" s="260"/>
      <c r="O716" s="87"/>
      <c r="P716" s="87"/>
      <c r="Q716" s="87"/>
      <c r="R716" s="87"/>
      <c r="S716" s="87"/>
      <c r="T716" s="88"/>
      <c r="U716" s="41"/>
      <c r="V716" s="41"/>
      <c r="W716" s="41"/>
      <c r="X716" s="41"/>
      <c r="Y716" s="41"/>
      <c r="Z716" s="41"/>
      <c r="AA716" s="41"/>
      <c r="AB716" s="41"/>
      <c r="AC716" s="41"/>
      <c r="AD716" s="41"/>
      <c r="AE716" s="41"/>
      <c r="AT716" s="19" t="s">
        <v>228</v>
      </c>
      <c r="AU716" s="19" t="s">
        <v>91</v>
      </c>
    </row>
    <row r="717" s="12" customFormat="1" ht="22.8" customHeight="1">
      <c r="A717" s="12"/>
      <c r="B717" s="191"/>
      <c r="C717" s="192"/>
      <c r="D717" s="193" t="s">
        <v>81</v>
      </c>
      <c r="E717" s="205" t="s">
        <v>1339</v>
      </c>
      <c r="F717" s="205" t="s">
        <v>1340</v>
      </c>
      <c r="G717" s="192"/>
      <c r="H717" s="192"/>
      <c r="I717" s="195"/>
      <c r="J717" s="206">
        <f>BK717</f>
        <v>0</v>
      </c>
      <c r="K717" s="192"/>
      <c r="L717" s="197"/>
      <c r="M717" s="198"/>
      <c r="N717" s="199"/>
      <c r="O717" s="199"/>
      <c r="P717" s="200">
        <f>SUM(P718:P749)</f>
        <v>0</v>
      </c>
      <c r="Q717" s="199"/>
      <c r="R717" s="200">
        <f>SUM(R718:R749)</f>
        <v>0.19222500000000001</v>
      </c>
      <c r="S717" s="199"/>
      <c r="T717" s="201">
        <f>SUM(T718:T749)</f>
        <v>0</v>
      </c>
      <c r="U717" s="12"/>
      <c r="V717" s="12"/>
      <c r="W717" s="12"/>
      <c r="X717" s="12"/>
      <c r="Y717" s="12"/>
      <c r="Z717" s="12"/>
      <c r="AA717" s="12"/>
      <c r="AB717" s="12"/>
      <c r="AC717" s="12"/>
      <c r="AD717" s="12"/>
      <c r="AE717" s="12"/>
      <c r="AR717" s="202" t="s">
        <v>91</v>
      </c>
      <c r="AT717" s="203" t="s">
        <v>81</v>
      </c>
      <c r="AU717" s="203" t="s">
        <v>23</v>
      </c>
      <c r="AY717" s="202" t="s">
        <v>137</v>
      </c>
      <c r="BK717" s="204">
        <f>SUM(BK718:BK749)</f>
        <v>0</v>
      </c>
    </row>
    <row r="718" s="2" customFormat="1" ht="16.5" customHeight="1">
      <c r="A718" s="41"/>
      <c r="B718" s="42"/>
      <c r="C718" s="207" t="s">
        <v>1341</v>
      </c>
      <c r="D718" s="207" t="s">
        <v>140</v>
      </c>
      <c r="E718" s="208" t="s">
        <v>1342</v>
      </c>
      <c r="F718" s="209" t="s">
        <v>1343</v>
      </c>
      <c r="G718" s="210" t="s">
        <v>394</v>
      </c>
      <c r="H718" s="211">
        <v>1</v>
      </c>
      <c r="I718" s="212"/>
      <c r="J718" s="213">
        <f>ROUND(I718*H718,2)</f>
        <v>0</v>
      </c>
      <c r="K718" s="209" t="s">
        <v>36</v>
      </c>
      <c r="L718" s="47"/>
      <c r="M718" s="214" t="s">
        <v>36</v>
      </c>
      <c r="N718" s="215" t="s">
        <v>53</v>
      </c>
      <c r="O718" s="87"/>
      <c r="P718" s="216">
        <f>O718*H718</f>
        <v>0</v>
      </c>
      <c r="Q718" s="216">
        <v>0</v>
      </c>
      <c r="R718" s="216">
        <f>Q718*H718</f>
        <v>0</v>
      </c>
      <c r="S718" s="216">
        <v>0</v>
      </c>
      <c r="T718" s="217">
        <f>S718*H718</f>
        <v>0</v>
      </c>
      <c r="U718" s="41"/>
      <c r="V718" s="41"/>
      <c r="W718" s="41"/>
      <c r="X718" s="41"/>
      <c r="Y718" s="41"/>
      <c r="Z718" s="41"/>
      <c r="AA718" s="41"/>
      <c r="AB718" s="41"/>
      <c r="AC718" s="41"/>
      <c r="AD718" s="41"/>
      <c r="AE718" s="41"/>
      <c r="AR718" s="218" t="s">
        <v>322</v>
      </c>
      <c r="AT718" s="218" t="s">
        <v>140</v>
      </c>
      <c r="AU718" s="218" t="s">
        <v>91</v>
      </c>
      <c r="AY718" s="19" t="s">
        <v>137</v>
      </c>
      <c r="BE718" s="219">
        <f>IF(N718="základní",J718,0)</f>
        <v>0</v>
      </c>
      <c r="BF718" s="219">
        <f>IF(N718="snížená",J718,0)</f>
        <v>0</v>
      </c>
      <c r="BG718" s="219">
        <f>IF(N718="zákl. přenesená",J718,0)</f>
        <v>0</v>
      </c>
      <c r="BH718" s="219">
        <f>IF(N718="sníž. přenesená",J718,0)</f>
        <v>0</v>
      </c>
      <c r="BI718" s="219">
        <f>IF(N718="nulová",J718,0)</f>
        <v>0</v>
      </c>
      <c r="BJ718" s="19" t="s">
        <v>23</v>
      </c>
      <c r="BK718" s="219">
        <f>ROUND(I718*H718,2)</f>
        <v>0</v>
      </c>
      <c r="BL718" s="19" t="s">
        <v>322</v>
      </c>
      <c r="BM718" s="218" t="s">
        <v>1344</v>
      </c>
    </row>
    <row r="719" s="14" customFormat="1">
      <c r="A719" s="14"/>
      <c r="B719" s="231"/>
      <c r="C719" s="232"/>
      <c r="D719" s="222" t="s">
        <v>147</v>
      </c>
      <c r="E719" s="232"/>
      <c r="F719" s="234" t="s">
        <v>1345</v>
      </c>
      <c r="G719" s="232"/>
      <c r="H719" s="235">
        <v>1</v>
      </c>
      <c r="I719" s="236"/>
      <c r="J719" s="232"/>
      <c r="K719" s="232"/>
      <c r="L719" s="237"/>
      <c r="M719" s="238"/>
      <c r="N719" s="239"/>
      <c r="O719" s="239"/>
      <c r="P719" s="239"/>
      <c r="Q719" s="239"/>
      <c r="R719" s="239"/>
      <c r="S719" s="239"/>
      <c r="T719" s="240"/>
      <c r="U719" s="14"/>
      <c r="V719" s="14"/>
      <c r="W719" s="14"/>
      <c r="X719" s="14"/>
      <c r="Y719" s="14"/>
      <c r="Z719" s="14"/>
      <c r="AA719" s="14"/>
      <c r="AB719" s="14"/>
      <c r="AC719" s="14"/>
      <c r="AD719" s="14"/>
      <c r="AE719" s="14"/>
      <c r="AT719" s="241" t="s">
        <v>147</v>
      </c>
      <c r="AU719" s="241" t="s">
        <v>91</v>
      </c>
      <c r="AV719" s="14" t="s">
        <v>91</v>
      </c>
      <c r="AW719" s="14" t="s">
        <v>4</v>
      </c>
      <c r="AX719" s="14" t="s">
        <v>23</v>
      </c>
      <c r="AY719" s="241" t="s">
        <v>137</v>
      </c>
    </row>
    <row r="720" s="2" customFormat="1" ht="16.5" customHeight="1">
      <c r="A720" s="41"/>
      <c r="B720" s="42"/>
      <c r="C720" s="207" t="s">
        <v>1346</v>
      </c>
      <c r="D720" s="207" t="s">
        <v>140</v>
      </c>
      <c r="E720" s="208" t="s">
        <v>1347</v>
      </c>
      <c r="F720" s="209" t="s">
        <v>1348</v>
      </c>
      <c r="G720" s="210" t="s">
        <v>394</v>
      </c>
      <c r="H720" s="211">
        <v>1</v>
      </c>
      <c r="I720" s="212"/>
      <c r="J720" s="213">
        <f>ROUND(I720*H720,2)</f>
        <v>0</v>
      </c>
      <c r="K720" s="209" t="s">
        <v>36</v>
      </c>
      <c r="L720" s="47"/>
      <c r="M720" s="214" t="s">
        <v>36</v>
      </c>
      <c r="N720" s="215" t="s">
        <v>53</v>
      </c>
      <c r="O720" s="87"/>
      <c r="P720" s="216">
        <f>O720*H720</f>
        <v>0</v>
      </c>
      <c r="Q720" s="216">
        <v>0</v>
      </c>
      <c r="R720" s="216">
        <f>Q720*H720</f>
        <v>0</v>
      </c>
      <c r="S720" s="216">
        <v>0</v>
      </c>
      <c r="T720" s="217">
        <f>S720*H720</f>
        <v>0</v>
      </c>
      <c r="U720" s="41"/>
      <c r="V720" s="41"/>
      <c r="W720" s="41"/>
      <c r="X720" s="41"/>
      <c r="Y720" s="41"/>
      <c r="Z720" s="41"/>
      <c r="AA720" s="41"/>
      <c r="AB720" s="41"/>
      <c r="AC720" s="41"/>
      <c r="AD720" s="41"/>
      <c r="AE720" s="41"/>
      <c r="AR720" s="218" t="s">
        <v>322</v>
      </c>
      <c r="AT720" s="218" t="s">
        <v>140</v>
      </c>
      <c r="AU720" s="218" t="s">
        <v>91</v>
      </c>
      <c r="AY720" s="19" t="s">
        <v>137</v>
      </c>
      <c r="BE720" s="219">
        <f>IF(N720="základní",J720,0)</f>
        <v>0</v>
      </c>
      <c r="BF720" s="219">
        <f>IF(N720="snížená",J720,0)</f>
        <v>0</v>
      </c>
      <c r="BG720" s="219">
        <f>IF(N720="zákl. přenesená",J720,0)</f>
        <v>0</v>
      </c>
      <c r="BH720" s="219">
        <f>IF(N720="sníž. přenesená",J720,0)</f>
        <v>0</v>
      </c>
      <c r="BI720" s="219">
        <f>IF(N720="nulová",J720,0)</f>
        <v>0</v>
      </c>
      <c r="BJ720" s="19" t="s">
        <v>23</v>
      </c>
      <c r="BK720" s="219">
        <f>ROUND(I720*H720,2)</f>
        <v>0</v>
      </c>
      <c r="BL720" s="19" t="s">
        <v>322</v>
      </c>
      <c r="BM720" s="218" t="s">
        <v>1349</v>
      </c>
    </row>
    <row r="721" s="14" customFormat="1">
      <c r="A721" s="14"/>
      <c r="B721" s="231"/>
      <c r="C721" s="232"/>
      <c r="D721" s="222" t="s">
        <v>147</v>
      </c>
      <c r="E721" s="232"/>
      <c r="F721" s="234" t="s">
        <v>1345</v>
      </c>
      <c r="G721" s="232"/>
      <c r="H721" s="235">
        <v>1</v>
      </c>
      <c r="I721" s="236"/>
      <c r="J721" s="232"/>
      <c r="K721" s="232"/>
      <c r="L721" s="237"/>
      <c r="M721" s="238"/>
      <c r="N721" s="239"/>
      <c r="O721" s="239"/>
      <c r="P721" s="239"/>
      <c r="Q721" s="239"/>
      <c r="R721" s="239"/>
      <c r="S721" s="239"/>
      <c r="T721" s="240"/>
      <c r="U721" s="14"/>
      <c r="V721" s="14"/>
      <c r="W721" s="14"/>
      <c r="X721" s="14"/>
      <c r="Y721" s="14"/>
      <c r="Z721" s="14"/>
      <c r="AA721" s="14"/>
      <c r="AB721" s="14"/>
      <c r="AC721" s="14"/>
      <c r="AD721" s="14"/>
      <c r="AE721" s="14"/>
      <c r="AT721" s="241" t="s">
        <v>147</v>
      </c>
      <c r="AU721" s="241" t="s">
        <v>91</v>
      </c>
      <c r="AV721" s="14" t="s">
        <v>91</v>
      </c>
      <c r="AW721" s="14" t="s">
        <v>4</v>
      </c>
      <c r="AX721" s="14" t="s">
        <v>23</v>
      </c>
      <c r="AY721" s="241" t="s">
        <v>137</v>
      </c>
    </row>
    <row r="722" s="2" customFormat="1" ht="16.5" customHeight="1">
      <c r="A722" s="41"/>
      <c r="B722" s="42"/>
      <c r="C722" s="207" t="s">
        <v>1350</v>
      </c>
      <c r="D722" s="207" t="s">
        <v>140</v>
      </c>
      <c r="E722" s="208" t="s">
        <v>1351</v>
      </c>
      <c r="F722" s="209" t="s">
        <v>1352</v>
      </c>
      <c r="G722" s="210" t="s">
        <v>394</v>
      </c>
      <c r="H722" s="211">
        <v>1</v>
      </c>
      <c r="I722" s="212"/>
      <c r="J722" s="213">
        <f>ROUND(I722*H722,2)</f>
        <v>0</v>
      </c>
      <c r="K722" s="209" t="s">
        <v>36</v>
      </c>
      <c r="L722" s="47"/>
      <c r="M722" s="214" t="s">
        <v>36</v>
      </c>
      <c r="N722" s="215" t="s">
        <v>53</v>
      </c>
      <c r="O722" s="87"/>
      <c r="P722" s="216">
        <f>O722*H722</f>
        <v>0</v>
      </c>
      <c r="Q722" s="216">
        <v>0</v>
      </c>
      <c r="R722" s="216">
        <f>Q722*H722</f>
        <v>0</v>
      </c>
      <c r="S722" s="216">
        <v>0</v>
      </c>
      <c r="T722" s="217">
        <f>S722*H722</f>
        <v>0</v>
      </c>
      <c r="U722" s="41"/>
      <c r="V722" s="41"/>
      <c r="W722" s="41"/>
      <c r="X722" s="41"/>
      <c r="Y722" s="41"/>
      <c r="Z722" s="41"/>
      <c r="AA722" s="41"/>
      <c r="AB722" s="41"/>
      <c r="AC722" s="41"/>
      <c r="AD722" s="41"/>
      <c r="AE722" s="41"/>
      <c r="AR722" s="218" t="s">
        <v>322</v>
      </c>
      <c r="AT722" s="218" t="s">
        <v>140</v>
      </c>
      <c r="AU722" s="218" t="s">
        <v>91</v>
      </c>
      <c r="AY722" s="19" t="s">
        <v>137</v>
      </c>
      <c r="BE722" s="219">
        <f>IF(N722="základní",J722,0)</f>
        <v>0</v>
      </c>
      <c r="BF722" s="219">
        <f>IF(N722="snížená",J722,0)</f>
        <v>0</v>
      </c>
      <c r="BG722" s="219">
        <f>IF(N722="zákl. přenesená",J722,0)</f>
        <v>0</v>
      </c>
      <c r="BH722" s="219">
        <f>IF(N722="sníž. přenesená",J722,0)</f>
        <v>0</v>
      </c>
      <c r="BI722" s="219">
        <f>IF(N722="nulová",J722,0)</f>
        <v>0</v>
      </c>
      <c r="BJ722" s="19" t="s">
        <v>23</v>
      </c>
      <c r="BK722" s="219">
        <f>ROUND(I722*H722,2)</f>
        <v>0</v>
      </c>
      <c r="BL722" s="19" t="s">
        <v>322</v>
      </c>
      <c r="BM722" s="218" t="s">
        <v>1353</v>
      </c>
    </row>
    <row r="723" s="14" customFormat="1">
      <c r="A723" s="14"/>
      <c r="B723" s="231"/>
      <c r="C723" s="232"/>
      <c r="D723" s="222" t="s">
        <v>147</v>
      </c>
      <c r="E723" s="232"/>
      <c r="F723" s="234" t="s">
        <v>1345</v>
      </c>
      <c r="G723" s="232"/>
      <c r="H723" s="235">
        <v>1</v>
      </c>
      <c r="I723" s="236"/>
      <c r="J723" s="232"/>
      <c r="K723" s="232"/>
      <c r="L723" s="237"/>
      <c r="M723" s="238"/>
      <c r="N723" s="239"/>
      <c r="O723" s="239"/>
      <c r="P723" s="239"/>
      <c r="Q723" s="239"/>
      <c r="R723" s="239"/>
      <c r="S723" s="239"/>
      <c r="T723" s="240"/>
      <c r="U723" s="14"/>
      <c r="V723" s="14"/>
      <c r="W723" s="14"/>
      <c r="X723" s="14"/>
      <c r="Y723" s="14"/>
      <c r="Z723" s="14"/>
      <c r="AA723" s="14"/>
      <c r="AB723" s="14"/>
      <c r="AC723" s="14"/>
      <c r="AD723" s="14"/>
      <c r="AE723" s="14"/>
      <c r="AT723" s="241" t="s">
        <v>147</v>
      </c>
      <c r="AU723" s="241" t="s">
        <v>91</v>
      </c>
      <c r="AV723" s="14" t="s">
        <v>91</v>
      </c>
      <c r="AW723" s="14" t="s">
        <v>4</v>
      </c>
      <c r="AX723" s="14" t="s">
        <v>23</v>
      </c>
      <c r="AY723" s="241" t="s">
        <v>137</v>
      </c>
    </row>
    <row r="724" s="2" customFormat="1" ht="16.5" customHeight="1">
      <c r="A724" s="41"/>
      <c r="B724" s="42"/>
      <c r="C724" s="207" t="s">
        <v>1354</v>
      </c>
      <c r="D724" s="207" t="s">
        <v>140</v>
      </c>
      <c r="E724" s="208" t="s">
        <v>1355</v>
      </c>
      <c r="F724" s="209" t="s">
        <v>1356</v>
      </c>
      <c r="G724" s="210" t="s">
        <v>394</v>
      </c>
      <c r="H724" s="211">
        <v>2</v>
      </c>
      <c r="I724" s="212"/>
      <c r="J724" s="213">
        <f>ROUND(I724*H724,2)</f>
        <v>0</v>
      </c>
      <c r="K724" s="209" t="s">
        <v>36</v>
      </c>
      <c r="L724" s="47"/>
      <c r="M724" s="214" t="s">
        <v>36</v>
      </c>
      <c r="N724" s="215" t="s">
        <v>53</v>
      </c>
      <c r="O724" s="87"/>
      <c r="P724" s="216">
        <f>O724*H724</f>
        <v>0</v>
      </c>
      <c r="Q724" s="216">
        <v>0</v>
      </c>
      <c r="R724" s="216">
        <f>Q724*H724</f>
        <v>0</v>
      </c>
      <c r="S724" s="216">
        <v>0</v>
      </c>
      <c r="T724" s="217">
        <f>S724*H724</f>
        <v>0</v>
      </c>
      <c r="U724" s="41"/>
      <c r="V724" s="41"/>
      <c r="W724" s="41"/>
      <c r="X724" s="41"/>
      <c r="Y724" s="41"/>
      <c r="Z724" s="41"/>
      <c r="AA724" s="41"/>
      <c r="AB724" s="41"/>
      <c r="AC724" s="41"/>
      <c r="AD724" s="41"/>
      <c r="AE724" s="41"/>
      <c r="AR724" s="218" t="s">
        <v>322</v>
      </c>
      <c r="AT724" s="218" t="s">
        <v>140</v>
      </c>
      <c r="AU724" s="218" t="s">
        <v>91</v>
      </c>
      <c r="AY724" s="19" t="s">
        <v>137</v>
      </c>
      <c r="BE724" s="219">
        <f>IF(N724="základní",J724,0)</f>
        <v>0</v>
      </c>
      <c r="BF724" s="219">
        <f>IF(N724="snížená",J724,0)</f>
        <v>0</v>
      </c>
      <c r="BG724" s="219">
        <f>IF(N724="zákl. přenesená",J724,0)</f>
        <v>0</v>
      </c>
      <c r="BH724" s="219">
        <f>IF(N724="sníž. přenesená",J724,0)</f>
        <v>0</v>
      </c>
      <c r="BI724" s="219">
        <f>IF(N724="nulová",J724,0)</f>
        <v>0</v>
      </c>
      <c r="BJ724" s="19" t="s">
        <v>23</v>
      </c>
      <c r="BK724" s="219">
        <f>ROUND(I724*H724,2)</f>
        <v>0</v>
      </c>
      <c r="BL724" s="19" t="s">
        <v>322</v>
      </c>
      <c r="BM724" s="218" t="s">
        <v>1357</v>
      </c>
    </row>
    <row r="725" s="14" customFormat="1">
      <c r="A725" s="14"/>
      <c r="B725" s="231"/>
      <c r="C725" s="232"/>
      <c r="D725" s="222" t="s">
        <v>147</v>
      </c>
      <c r="E725" s="232"/>
      <c r="F725" s="234" t="s">
        <v>1358</v>
      </c>
      <c r="G725" s="232"/>
      <c r="H725" s="235">
        <v>2</v>
      </c>
      <c r="I725" s="236"/>
      <c r="J725" s="232"/>
      <c r="K725" s="232"/>
      <c r="L725" s="237"/>
      <c r="M725" s="238"/>
      <c r="N725" s="239"/>
      <c r="O725" s="239"/>
      <c r="P725" s="239"/>
      <c r="Q725" s="239"/>
      <c r="R725" s="239"/>
      <c r="S725" s="239"/>
      <c r="T725" s="240"/>
      <c r="U725" s="14"/>
      <c r="V725" s="14"/>
      <c r="W725" s="14"/>
      <c r="X725" s="14"/>
      <c r="Y725" s="14"/>
      <c r="Z725" s="14"/>
      <c r="AA725" s="14"/>
      <c r="AB725" s="14"/>
      <c r="AC725" s="14"/>
      <c r="AD725" s="14"/>
      <c r="AE725" s="14"/>
      <c r="AT725" s="241" t="s">
        <v>147</v>
      </c>
      <c r="AU725" s="241" t="s">
        <v>91</v>
      </c>
      <c r="AV725" s="14" t="s">
        <v>91</v>
      </c>
      <c r="AW725" s="14" t="s">
        <v>4</v>
      </c>
      <c r="AX725" s="14" t="s">
        <v>23</v>
      </c>
      <c r="AY725" s="241" t="s">
        <v>137</v>
      </c>
    </row>
    <row r="726" s="2" customFormat="1" ht="16.5" customHeight="1">
      <c r="A726" s="41"/>
      <c r="B726" s="42"/>
      <c r="C726" s="207" t="s">
        <v>1359</v>
      </c>
      <c r="D726" s="207" t="s">
        <v>140</v>
      </c>
      <c r="E726" s="208" t="s">
        <v>1360</v>
      </c>
      <c r="F726" s="209" t="s">
        <v>1361</v>
      </c>
      <c r="G726" s="210" t="s">
        <v>394</v>
      </c>
      <c r="H726" s="211">
        <v>2</v>
      </c>
      <c r="I726" s="212"/>
      <c r="J726" s="213">
        <f>ROUND(I726*H726,2)</f>
        <v>0</v>
      </c>
      <c r="K726" s="209" t="s">
        <v>36</v>
      </c>
      <c r="L726" s="47"/>
      <c r="M726" s="214" t="s">
        <v>36</v>
      </c>
      <c r="N726" s="215" t="s">
        <v>53</v>
      </c>
      <c r="O726" s="87"/>
      <c r="P726" s="216">
        <f>O726*H726</f>
        <v>0</v>
      </c>
      <c r="Q726" s="216">
        <v>0</v>
      </c>
      <c r="R726" s="216">
        <f>Q726*H726</f>
        <v>0</v>
      </c>
      <c r="S726" s="216">
        <v>0</v>
      </c>
      <c r="T726" s="217">
        <f>S726*H726</f>
        <v>0</v>
      </c>
      <c r="U726" s="41"/>
      <c r="V726" s="41"/>
      <c r="W726" s="41"/>
      <c r="X726" s="41"/>
      <c r="Y726" s="41"/>
      <c r="Z726" s="41"/>
      <c r="AA726" s="41"/>
      <c r="AB726" s="41"/>
      <c r="AC726" s="41"/>
      <c r="AD726" s="41"/>
      <c r="AE726" s="41"/>
      <c r="AR726" s="218" t="s">
        <v>322</v>
      </c>
      <c r="AT726" s="218" t="s">
        <v>140</v>
      </c>
      <c r="AU726" s="218" t="s">
        <v>91</v>
      </c>
      <c r="AY726" s="19" t="s">
        <v>137</v>
      </c>
      <c r="BE726" s="219">
        <f>IF(N726="základní",J726,0)</f>
        <v>0</v>
      </c>
      <c r="BF726" s="219">
        <f>IF(N726="snížená",J726,0)</f>
        <v>0</v>
      </c>
      <c r="BG726" s="219">
        <f>IF(N726="zákl. přenesená",J726,0)</f>
        <v>0</v>
      </c>
      <c r="BH726" s="219">
        <f>IF(N726="sníž. přenesená",J726,0)</f>
        <v>0</v>
      </c>
      <c r="BI726" s="219">
        <f>IF(N726="nulová",J726,0)</f>
        <v>0</v>
      </c>
      <c r="BJ726" s="19" t="s">
        <v>23</v>
      </c>
      <c r="BK726" s="219">
        <f>ROUND(I726*H726,2)</f>
        <v>0</v>
      </c>
      <c r="BL726" s="19" t="s">
        <v>322</v>
      </c>
      <c r="BM726" s="218" t="s">
        <v>1362</v>
      </c>
    </row>
    <row r="727" s="14" customFormat="1">
      <c r="A727" s="14"/>
      <c r="B727" s="231"/>
      <c r="C727" s="232"/>
      <c r="D727" s="222" t="s">
        <v>147</v>
      </c>
      <c r="E727" s="232"/>
      <c r="F727" s="234" t="s">
        <v>1358</v>
      </c>
      <c r="G727" s="232"/>
      <c r="H727" s="235">
        <v>2</v>
      </c>
      <c r="I727" s="236"/>
      <c r="J727" s="232"/>
      <c r="K727" s="232"/>
      <c r="L727" s="237"/>
      <c r="M727" s="238"/>
      <c r="N727" s="239"/>
      <c r="O727" s="239"/>
      <c r="P727" s="239"/>
      <c r="Q727" s="239"/>
      <c r="R727" s="239"/>
      <c r="S727" s="239"/>
      <c r="T727" s="240"/>
      <c r="U727" s="14"/>
      <c r="V727" s="14"/>
      <c r="W727" s="14"/>
      <c r="X727" s="14"/>
      <c r="Y727" s="14"/>
      <c r="Z727" s="14"/>
      <c r="AA727" s="14"/>
      <c r="AB727" s="14"/>
      <c r="AC727" s="14"/>
      <c r="AD727" s="14"/>
      <c r="AE727" s="14"/>
      <c r="AT727" s="241" t="s">
        <v>147</v>
      </c>
      <c r="AU727" s="241" t="s">
        <v>91</v>
      </c>
      <c r="AV727" s="14" t="s">
        <v>91</v>
      </c>
      <c r="AW727" s="14" t="s">
        <v>4</v>
      </c>
      <c r="AX727" s="14" t="s">
        <v>23</v>
      </c>
      <c r="AY727" s="241" t="s">
        <v>137</v>
      </c>
    </row>
    <row r="728" s="2" customFormat="1" ht="16.5" customHeight="1">
      <c r="A728" s="41"/>
      <c r="B728" s="42"/>
      <c r="C728" s="207" t="s">
        <v>1363</v>
      </c>
      <c r="D728" s="207" t="s">
        <v>140</v>
      </c>
      <c r="E728" s="208" t="s">
        <v>1364</v>
      </c>
      <c r="F728" s="209" t="s">
        <v>1365</v>
      </c>
      <c r="G728" s="210" t="s">
        <v>394</v>
      </c>
      <c r="H728" s="211">
        <v>1</v>
      </c>
      <c r="I728" s="212"/>
      <c r="J728" s="213">
        <f>ROUND(I728*H728,2)</f>
        <v>0</v>
      </c>
      <c r="K728" s="209" t="s">
        <v>36</v>
      </c>
      <c r="L728" s="47"/>
      <c r="M728" s="214" t="s">
        <v>36</v>
      </c>
      <c r="N728" s="215" t="s">
        <v>53</v>
      </c>
      <c r="O728" s="87"/>
      <c r="P728" s="216">
        <f>O728*H728</f>
        <v>0</v>
      </c>
      <c r="Q728" s="216">
        <v>0</v>
      </c>
      <c r="R728" s="216">
        <f>Q728*H728</f>
        <v>0</v>
      </c>
      <c r="S728" s="216">
        <v>0</v>
      </c>
      <c r="T728" s="217">
        <f>S728*H728</f>
        <v>0</v>
      </c>
      <c r="U728" s="41"/>
      <c r="V728" s="41"/>
      <c r="W728" s="41"/>
      <c r="X728" s="41"/>
      <c r="Y728" s="41"/>
      <c r="Z728" s="41"/>
      <c r="AA728" s="41"/>
      <c r="AB728" s="41"/>
      <c r="AC728" s="41"/>
      <c r="AD728" s="41"/>
      <c r="AE728" s="41"/>
      <c r="AR728" s="218" t="s">
        <v>322</v>
      </c>
      <c r="AT728" s="218" t="s">
        <v>140</v>
      </c>
      <c r="AU728" s="218" t="s">
        <v>91</v>
      </c>
      <c r="AY728" s="19" t="s">
        <v>137</v>
      </c>
      <c r="BE728" s="219">
        <f>IF(N728="základní",J728,0)</f>
        <v>0</v>
      </c>
      <c r="BF728" s="219">
        <f>IF(N728="snížená",J728,0)</f>
        <v>0</v>
      </c>
      <c r="BG728" s="219">
        <f>IF(N728="zákl. přenesená",J728,0)</f>
        <v>0</v>
      </c>
      <c r="BH728" s="219">
        <f>IF(N728="sníž. přenesená",J728,0)</f>
        <v>0</v>
      </c>
      <c r="BI728" s="219">
        <f>IF(N728="nulová",J728,0)</f>
        <v>0</v>
      </c>
      <c r="BJ728" s="19" t="s">
        <v>23</v>
      </c>
      <c r="BK728" s="219">
        <f>ROUND(I728*H728,2)</f>
        <v>0</v>
      </c>
      <c r="BL728" s="19" t="s">
        <v>322</v>
      </c>
      <c r="BM728" s="218" t="s">
        <v>1366</v>
      </c>
    </row>
    <row r="729" s="14" customFormat="1">
      <c r="A729" s="14"/>
      <c r="B729" s="231"/>
      <c r="C729" s="232"/>
      <c r="D729" s="222" t="s">
        <v>147</v>
      </c>
      <c r="E729" s="232"/>
      <c r="F729" s="234" t="s">
        <v>1345</v>
      </c>
      <c r="G729" s="232"/>
      <c r="H729" s="235">
        <v>1</v>
      </c>
      <c r="I729" s="236"/>
      <c r="J729" s="232"/>
      <c r="K729" s="232"/>
      <c r="L729" s="237"/>
      <c r="M729" s="238"/>
      <c r="N729" s="239"/>
      <c r="O729" s="239"/>
      <c r="P729" s="239"/>
      <c r="Q729" s="239"/>
      <c r="R729" s="239"/>
      <c r="S729" s="239"/>
      <c r="T729" s="240"/>
      <c r="U729" s="14"/>
      <c r="V729" s="14"/>
      <c r="W729" s="14"/>
      <c r="X729" s="14"/>
      <c r="Y729" s="14"/>
      <c r="Z729" s="14"/>
      <c r="AA729" s="14"/>
      <c r="AB729" s="14"/>
      <c r="AC729" s="14"/>
      <c r="AD729" s="14"/>
      <c r="AE729" s="14"/>
      <c r="AT729" s="241" t="s">
        <v>147</v>
      </c>
      <c r="AU729" s="241" t="s">
        <v>91</v>
      </c>
      <c r="AV729" s="14" t="s">
        <v>91</v>
      </c>
      <c r="AW729" s="14" t="s">
        <v>4</v>
      </c>
      <c r="AX729" s="14" t="s">
        <v>23</v>
      </c>
      <c r="AY729" s="241" t="s">
        <v>137</v>
      </c>
    </row>
    <row r="730" s="2" customFormat="1" ht="16.5" customHeight="1">
      <c r="A730" s="41"/>
      <c r="B730" s="42"/>
      <c r="C730" s="207" t="s">
        <v>1367</v>
      </c>
      <c r="D730" s="207" t="s">
        <v>140</v>
      </c>
      <c r="E730" s="208" t="s">
        <v>1368</v>
      </c>
      <c r="F730" s="209" t="s">
        <v>1369</v>
      </c>
      <c r="G730" s="210" t="s">
        <v>394</v>
      </c>
      <c r="H730" s="211">
        <v>1</v>
      </c>
      <c r="I730" s="212"/>
      <c r="J730" s="213">
        <f>ROUND(I730*H730,2)</f>
        <v>0</v>
      </c>
      <c r="K730" s="209" t="s">
        <v>36</v>
      </c>
      <c r="L730" s="47"/>
      <c r="M730" s="214" t="s">
        <v>36</v>
      </c>
      <c r="N730" s="215" t="s">
        <v>53</v>
      </c>
      <c r="O730" s="87"/>
      <c r="P730" s="216">
        <f>O730*H730</f>
        <v>0</v>
      </c>
      <c r="Q730" s="216">
        <v>0</v>
      </c>
      <c r="R730" s="216">
        <f>Q730*H730</f>
        <v>0</v>
      </c>
      <c r="S730" s="216">
        <v>0</v>
      </c>
      <c r="T730" s="217">
        <f>S730*H730</f>
        <v>0</v>
      </c>
      <c r="U730" s="41"/>
      <c r="V730" s="41"/>
      <c r="W730" s="41"/>
      <c r="X730" s="41"/>
      <c r="Y730" s="41"/>
      <c r="Z730" s="41"/>
      <c r="AA730" s="41"/>
      <c r="AB730" s="41"/>
      <c r="AC730" s="41"/>
      <c r="AD730" s="41"/>
      <c r="AE730" s="41"/>
      <c r="AR730" s="218" t="s">
        <v>322</v>
      </c>
      <c r="AT730" s="218" t="s">
        <v>140</v>
      </c>
      <c r="AU730" s="218" t="s">
        <v>91</v>
      </c>
      <c r="AY730" s="19" t="s">
        <v>137</v>
      </c>
      <c r="BE730" s="219">
        <f>IF(N730="základní",J730,0)</f>
        <v>0</v>
      </c>
      <c r="BF730" s="219">
        <f>IF(N730="snížená",J730,0)</f>
        <v>0</v>
      </c>
      <c r="BG730" s="219">
        <f>IF(N730="zákl. přenesená",J730,0)</f>
        <v>0</v>
      </c>
      <c r="BH730" s="219">
        <f>IF(N730="sníž. přenesená",J730,0)</f>
        <v>0</v>
      </c>
      <c r="BI730" s="219">
        <f>IF(N730="nulová",J730,0)</f>
        <v>0</v>
      </c>
      <c r="BJ730" s="19" t="s">
        <v>23</v>
      </c>
      <c r="BK730" s="219">
        <f>ROUND(I730*H730,2)</f>
        <v>0</v>
      </c>
      <c r="BL730" s="19" t="s">
        <v>322</v>
      </c>
      <c r="BM730" s="218" t="s">
        <v>1370</v>
      </c>
    </row>
    <row r="731" s="14" customFormat="1">
      <c r="A731" s="14"/>
      <c r="B731" s="231"/>
      <c r="C731" s="232"/>
      <c r="D731" s="222" t="s">
        <v>147</v>
      </c>
      <c r="E731" s="232"/>
      <c r="F731" s="234" t="s">
        <v>1345</v>
      </c>
      <c r="G731" s="232"/>
      <c r="H731" s="235">
        <v>1</v>
      </c>
      <c r="I731" s="236"/>
      <c r="J731" s="232"/>
      <c r="K731" s="232"/>
      <c r="L731" s="237"/>
      <c r="M731" s="238"/>
      <c r="N731" s="239"/>
      <c r="O731" s="239"/>
      <c r="P731" s="239"/>
      <c r="Q731" s="239"/>
      <c r="R731" s="239"/>
      <c r="S731" s="239"/>
      <c r="T731" s="240"/>
      <c r="U731" s="14"/>
      <c r="V731" s="14"/>
      <c r="W731" s="14"/>
      <c r="X731" s="14"/>
      <c r="Y731" s="14"/>
      <c r="Z731" s="14"/>
      <c r="AA731" s="14"/>
      <c r="AB731" s="14"/>
      <c r="AC731" s="14"/>
      <c r="AD731" s="14"/>
      <c r="AE731" s="14"/>
      <c r="AT731" s="241" t="s">
        <v>147</v>
      </c>
      <c r="AU731" s="241" t="s">
        <v>91</v>
      </c>
      <c r="AV731" s="14" t="s">
        <v>91</v>
      </c>
      <c r="AW731" s="14" t="s">
        <v>4</v>
      </c>
      <c r="AX731" s="14" t="s">
        <v>23</v>
      </c>
      <c r="AY731" s="241" t="s">
        <v>137</v>
      </c>
    </row>
    <row r="732" s="2" customFormat="1" ht="16.5" customHeight="1">
      <c r="A732" s="41"/>
      <c r="B732" s="42"/>
      <c r="C732" s="207" t="s">
        <v>1371</v>
      </c>
      <c r="D732" s="207" t="s">
        <v>140</v>
      </c>
      <c r="E732" s="208" t="s">
        <v>1372</v>
      </c>
      <c r="F732" s="209" t="s">
        <v>1373</v>
      </c>
      <c r="G732" s="210" t="s">
        <v>394</v>
      </c>
      <c r="H732" s="211">
        <v>1</v>
      </c>
      <c r="I732" s="212"/>
      <c r="J732" s="213">
        <f>ROUND(I732*H732,2)</f>
        <v>0</v>
      </c>
      <c r="K732" s="209" t="s">
        <v>36</v>
      </c>
      <c r="L732" s="47"/>
      <c r="M732" s="214" t="s">
        <v>36</v>
      </c>
      <c r="N732" s="215" t="s">
        <v>53</v>
      </c>
      <c r="O732" s="87"/>
      <c r="P732" s="216">
        <f>O732*H732</f>
        <v>0</v>
      </c>
      <c r="Q732" s="216">
        <v>0</v>
      </c>
      <c r="R732" s="216">
        <f>Q732*H732</f>
        <v>0</v>
      </c>
      <c r="S732" s="216">
        <v>0</v>
      </c>
      <c r="T732" s="217">
        <f>S732*H732</f>
        <v>0</v>
      </c>
      <c r="U732" s="41"/>
      <c r="V732" s="41"/>
      <c r="W732" s="41"/>
      <c r="X732" s="41"/>
      <c r="Y732" s="41"/>
      <c r="Z732" s="41"/>
      <c r="AA732" s="41"/>
      <c r="AB732" s="41"/>
      <c r="AC732" s="41"/>
      <c r="AD732" s="41"/>
      <c r="AE732" s="41"/>
      <c r="AR732" s="218" t="s">
        <v>322</v>
      </c>
      <c r="AT732" s="218" t="s">
        <v>140</v>
      </c>
      <c r="AU732" s="218" t="s">
        <v>91</v>
      </c>
      <c r="AY732" s="19" t="s">
        <v>137</v>
      </c>
      <c r="BE732" s="219">
        <f>IF(N732="základní",J732,0)</f>
        <v>0</v>
      </c>
      <c r="BF732" s="219">
        <f>IF(N732="snížená",J732,0)</f>
        <v>0</v>
      </c>
      <c r="BG732" s="219">
        <f>IF(N732="zákl. přenesená",J732,0)</f>
        <v>0</v>
      </c>
      <c r="BH732" s="219">
        <f>IF(N732="sníž. přenesená",J732,0)</f>
        <v>0</v>
      </c>
      <c r="BI732" s="219">
        <f>IF(N732="nulová",J732,0)</f>
        <v>0</v>
      </c>
      <c r="BJ732" s="19" t="s">
        <v>23</v>
      </c>
      <c r="BK732" s="219">
        <f>ROUND(I732*H732,2)</f>
        <v>0</v>
      </c>
      <c r="BL732" s="19" t="s">
        <v>322</v>
      </c>
      <c r="BM732" s="218" t="s">
        <v>1374</v>
      </c>
    </row>
    <row r="733" s="14" customFormat="1">
      <c r="A733" s="14"/>
      <c r="B733" s="231"/>
      <c r="C733" s="232"/>
      <c r="D733" s="222" t="s">
        <v>147</v>
      </c>
      <c r="E733" s="232"/>
      <c r="F733" s="234" t="s">
        <v>1345</v>
      </c>
      <c r="G733" s="232"/>
      <c r="H733" s="235">
        <v>1</v>
      </c>
      <c r="I733" s="236"/>
      <c r="J733" s="232"/>
      <c r="K733" s="232"/>
      <c r="L733" s="237"/>
      <c r="M733" s="238"/>
      <c r="N733" s="239"/>
      <c r="O733" s="239"/>
      <c r="P733" s="239"/>
      <c r="Q733" s="239"/>
      <c r="R733" s="239"/>
      <c r="S733" s="239"/>
      <c r="T733" s="240"/>
      <c r="U733" s="14"/>
      <c r="V733" s="14"/>
      <c r="W733" s="14"/>
      <c r="X733" s="14"/>
      <c r="Y733" s="14"/>
      <c r="Z733" s="14"/>
      <c r="AA733" s="14"/>
      <c r="AB733" s="14"/>
      <c r="AC733" s="14"/>
      <c r="AD733" s="14"/>
      <c r="AE733" s="14"/>
      <c r="AT733" s="241" t="s">
        <v>147</v>
      </c>
      <c r="AU733" s="241" t="s">
        <v>91</v>
      </c>
      <c r="AV733" s="14" t="s">
        <v>91</v>
      </c>
      <c r="AW733" s="14" t="s">
        <v>4</v>
      </c>
      <c r="AX733" s="14" t="s">
        <v>23</v>
      </c>
      <c r="AY733" s="241" t="s">
        <v>137</v>
      </c>
    </row>
    <row r="734" s="2" customFormat="1" ht="16.5" customHeight="1">
      <c r="A734" s="41"/>
      <c r="B734" s="42"/>
      <c r="C734" s="207" t="s">
        <v>1375</v>
      </c>
      <c r="D734" s="207" t="s">
        <v>140</v>
      </c>
      <c r="E734" s="208" t="s">
        <v>1376</v>
      </c>
      <c r="F734" s="209" t="s">
        <v>1377</v>
      </c>
      <c r="G734" s="210" t="s">
        <v>394</v>
      </c>
      <c r="H734" s="211">
        <v>1</v>
      </c>
      <c r="I734" s="212"/>
      <c r="J734" s="213">
        <f>ROUND(I734*H734,2)</f>
        <v>0</v>
      </c>
      <c r="K734" s="209" t="s">
        <v>36</v>
      </c>
      <c r="L734" s="47"/>
      <c r="M734" s="214" t="s">
        <v>36</v>
      </c>
      <c r="N734" s="215" t="s">
        <v>53</v>
      </c>
      <c r="O734" s="87"/>
      <c r="P734" s="216">
        <f>O734*H734</f>
        <v>0</v>
      </c>
      <c r="Q734" s="216">
        <v>0</v>
      </c>
      <c r="R734" s="216">
        <f>Q734*H734</f>
        <v>0</v>
      </c>
      <c r="S734" s="216">
        <v>0</v>
      </c>
      <c r="T734" s="217">
        <f>S734*H734</f>
        <v>0</v>
      </c>
      <c r="U734" s="41"/>
      <c r="V734" s="41"/>
      <c r="W734" s="41"/>
      <c r="X734" s="41"/>
      <c r="Y734" s="41"/>
      <c r="Z734" s="41"/>
      <c r="AA734" s="41"/>
      <c r="AB734" s="41"/>
      <c r="AC734" s="41"/>
      <c r="AD734" s="41"/>
      <c r="AE734" s="41"/>
      <c r="AR734" s="218" t="s">
        <v>322</v>
      </c>
      <c r="AT734" s="218" t="s">
        <v>140</v>
      </c>
      <c r="AU734" s="218" t="s">
        <v>91</v>
      </c>
      <c r="AY734" s="19" t="s">
        <v>137</v>
      </c>
      <c r="BE734" s="219">
        <f>IF(N734="základní",J734,0)</f>
        <v>0</v>
      </c>
      <c r="BF734" s="219">
        <f>IF(N734="snížená",J734,0)</f>
        <v>0</v>
      </c>
      <c r="BG734" s="219">
        <f>IF(N734="zákl. přenesená",J734,0)</f>
        <v>0</v>
      </c>
      <c r="BH734" s="219">
        <f>IF(N734="sníž. přenesená",J734,0)</f>
        <v>0</v>
      </c>
      <c r="BI734" s="219">
        <f>IF(N734="nulová",J734,0)</f>
        <v>0</v>
      </c>
      <c r="BJ734" s="19" t="s">
        <v>23</v>
      </c>
      <c r="BK734" s="219">
        <f>ROUND(I734*H734,2)</f>
        <v>0</v>
      </c>
      <c r="BL734" s="19" t="s">
        <v>322</v>
      </c>
      <c r="BM734" s="218" t="s">
        <v>1378</v>
      </c>
    </row>
    <row r="735" s="14" customFormat="1">
      <c r="A735" s="14"/>
      <c r="B735" s="231"/>
      <c r="C735" s="232"/>
      <c r="D735" s="222" t="s">
        <v>147</v>
      </c>
      <c r="E735" s="232"/>
      <c r="F735" s="234" t="s">
        <v>1345</v>
      </c>
      <c r="G735" s="232"/>
      <c r="H735" s="235">
        <v>1</v>
      </c>
      <c r="I735" s="236"/>
      <c r="J735" s="232"/>
      <c r="K735" s="232"/>
      <c r="L735" s="237"/>
      <c r="M735" s="238"/>
      <c r="N735" s="239"/>
      <c r="O735" s="239"/>
      <c r="P735" s="239"/>
      <c r="Q735" s="239"/>
      <c r="R735" s="239"/>
      <c r="S735" s="239"/>
      <c r="T735" s="240"/>
      <c r="U735" s="14"/>
      <c r="V735" s="14"/>
      <c r="W735" s="14"/>
      <c r="X735" s="14"/>
      <c r="Y735" s="14"/>
      <c r="Z735" s="14"/>
      <c r="AA735" s="14"/>
      <c r="AB735" s="14"/>
      <c r="AC735" s="14"/>
      <c r="AD735" s="14"/>
      <c r="AE735" s="14"/>
      <c r="AT735" s="241" t="s">
        <v>147</v>
      </c>
      <c r="AU735" s="241" t="s">
        <v>91</v>
      </c>
      <c r="AV735" s="14" t="s">
        <v>91</v>
      </c>
      <c r="AW735" s="14" t="s">
        <v>4</v>
      </c>
      <c r="AX735" s="14" t="s">
        <v>23</v>
      </c>
      <c r="AY735" s="241" t="s">
        <v>137</v>
      </c>
    </row>
    <row r="736" s="2" customFormat="1" ht="33" customHeight="1">
      <c r="A736" s="41"/>
      <c r="B736" s="42"/>
      <c r="C736" s="207" t="s">
        <v>1379</v>
      </c>
      <c r="D736" s="207" t="s">
        <v>140</v>
      </c>
      <c r="E736" s="208" t="s">
        <v>1380</v>
      </c>
      <c r="F736" s="209" t="s">
        <v>1381</v>
      </c>
      <c r="G736" s="210" t="s">
        <v>280</v>
      </c>
      <c r="H736" s="211">
        <v>34.950000000000003</v>
      </c>
      <c r="I736" s="212"/>
      <c r="J736" s="213">
        <f>ROUND(I736*H736,2)</f>
        <v>0</v>
      </c>
      <c r="K736" s="209" t="s">
        <v>36</v>
      </c>
      <c r="L736" s="47"/>
      <c r="M736" s="214" t="s">
        <v>36</v>
      </c>
      <c r="N736" s="215" t="s">
        <v>53</v>
      </c>
      <c r="O736" s="87"/>
      <c r="P736" s="216">
        <f>O736*H736</f>
        <v>0</v>
      </c>
      <c r="Q736" s="216">
        <v>0</v>
      </c>
      <c r="R736" s="216">
        <f>Q736*H736</f>
        <v>0</v>
      </c>
      <c r="S736" s="216">
        <v>0</v>
      </c>
      <c r="T736" s="217">
        <f>S736*H736</f>
        <v>0</v>
      </c>
      <c r="U736" s="41"/>
      <c r="V736" s="41"/>
      <c r="W736" s="41"/>
      <c r="X736" s="41"/>
      <c r="Y736" s="41"/>
      <c r="Z736" s="41"/>
      <c r="AA736" s="41"/>
      <c r="AB736" s="41"/>
      <c r="AC736" s="41"/>
      <c r="AD736" s="41"/>
      <c r="AE736" s="41"/>
      <c r="AR736" s="218" t="s">
        <v>322</v>
      </c>
      <c r="AT736" s="218" t="s">
        <v>140</v>
      </c>
      <c r="AU736" s="218" t="s">
        <v>91</v>
      </c>
      <c r="AY736" s="19" t="s">
        <v>137</v>
      </c>
      <c r="BE736" s="219">
        <f>IF(N736="základní",J736,0)</f>
        <v>0</v>
      </c>
      <c r="BF736" s="219">
        <f>IF(N736="snížená",J736,0)</f>
        <v>0</v>
      </c>
      <c r="BG736" s="219">
        <f>IF(N736="zákl. přenesená",J736,0)</f>
        <v>0</v>
      </c>
      <c r="BH736" s="219">
        <f>IF(N736="sníž. přenesená",J736,0)</f>
        <v>0</v>
      </c>
      <c r="BI736" s="219">
        <f>IF(N736="nulová",J736,0)</f>
        <v>0</v>
      </c>
      <c r="BJ736" s="19" t="s">
        <v>23</v>
      </c>
      <c r="BK736" s="219">
        <f>ROUND(I736*H736,2)</f>
        <v>0</v>
      </c>
      <c r="BL736" s="19" t="s">
        <v>322</v>
      </c>
      <c r="BM736" s="218" t="s">
        <v>1382</v>
      </c>
    </row>
    <row r="737" s="14" customFormat="1">
      <c r="A737" s="14"/>
      <c r="B737" s="231"/>
      <c r="C737" s="232"/>
      <c r="D737" s="222" t="s">
        <v>147</v>
      </c>
      <c r="E737" s="233" t="s">
        <v>36</v>
      </c>
      <c r="F737" s="234" t="s">
        <v>1383</v>
      </c>
      <c r="G737" s="232"/>
      <c r="H737" s="235">
        <v>34.950000000000003</v>
      </c>
      <c r="I737" s="236"/>
      <c r="J737" s="232"/>
      <c r="K737" s="232"/>
      <c r="L737" s="237"/>
      <c r="M737" s="238"/>
      <c r="N737" s="239"/>
      <c r="O737" s="239"/>
      <c r="P737" s="239"/>
      <c r="Q737" s="239"/>
      <c r="R737" s="239"/>
      <c r="S737" s="239"/>
      <c r="T737" s="240"/>
      <c r="U737" s="14"/>
      <c r="V737" s="14"/>
      <c r="W737" s="14"/>
      <c r="X737" s="14"/>
      <c r="Y737" s="14"/>
      <c r="Z737" s="14"/>
      <c r="AA737" s="14"/>
      <c r="AB737" s="14"/>
      <c r="AC737" s="14"/>
      <c r="AD737" s="14"/>
      <c r="AE737" s="14"/>
      <c r="AT737" s="241" t="s">
        <v>147</v>
      </c>
      <c r="AU737" s="241" t="s">
        <v>91</v>
      </c>
      <c r="AV737" s="14" t="s">
        <v>91</v>
      </c>
      <c r="AW737" s="14" t="s">
        <v>43</v>
      </c>
      <c r="AX737" s="14" t="s">
        <v>23</v>
      </c>
      <c r="AY737" s="241" t="s">
        <v>137</v>
      </c>
    </row>
    <row r="738" s="2" customFormat="1" ht="24.15" customHeight="1">
      <c r="A738" s="41"/>
      <c r="B738" s="42"/>
      <c r="C738" s="261" t="s">
        <v>1384</v>
      </c>
      <c r="D738" s="261" t="s">
        <v>285</v>
      </c>
      <c r="E738" s="262" t="s">
        <v>1385</v>
      </c>
      <c r="F738" s="263" t="s">
        <v>1386</v>
      </c>
      <c r="G738" s="264" t="s">
        <v>280</v>
      </c>
      <c r="H738" s="265">
        <v>38.445</v>
      </c>
      <c r="I738" s="266"/>
      <c r="J738" s="267">
        <f>ROUND(I738*H738,2)</f>
        <v>0</v>
      </c>
      <c r="K738" s="263" t="s">
        <v>36</v>
      </c>
      <c r="L738" s="268"/>
      <c r="M738" s="269" t="s">
        <v>36</v>
      </c>
      <c r="N738" s="270" t="s">
        <v>53</v>
      </c>
      <c r="O738" s="87"/>
      <c r="P738" s="216">
        <f>O738*H738</f>
        <v>0</v>
      </c>
      <c r="Q738" s="216">
        <v>0.0050000000000000001</v>
      </c>
      <c r="R738" s="216">
        <f>Q738*H738</f>
        <v>0.19222500000000001</v>
      </c>
      <c r="S738" s="216">
        <v>0</v>
      </c>
      <c r="T738" s="217">
        <f>S738*H738</f>
        <v>0</v>
      </c>
      <c r="U738" s="41"/>
      <c r="V738" s="41"/>
      <c r="W738" s="41"/>
      <c r="X738" s="41"/>
      <c r="Y738" s="41"/>
      <c r="Z738" s="41"/>
      <c r="AA738" s="41"/>
      <c r="AB738" s="41"/>
      <c r="AC738" s="41"/>
      <c r="AD738" s="41"/>
      <c r="AE738" s="41"/>
      <c r="AR738" s="218" t="s">
        <v>418</v>
      </c>
      <c r="AT738" s="218" t="s">
        <v>285</v>
      </c>
      <c r="AU738" s="218" t="s">
        <v>91</v>
      </c>
      <c r="AY738" s="19" t="s">
        <v>137</v>
      </c>
      <c r="BE738" s="219">
        <f>IF(N738="základní",J738,0)</f>
        <v>0</v>
      </c>
      <c r="BF738" s="219">
        <f>IF(N738="snížená",J738,0)</f>
        <v>0</v>
      </c>
      <c r="BG738" s="219">
        <f>IF(N738="zákl. přenesená",J738,0)</f>
        <v>0</v>
      </c>
      <c r="BH738" s="219">
        <f>IF(N738="sníž. přenesená",J738,0)</f>
        <v>0</v>
      </c>
      <c r="BI738" s="219">
        <f>IF(N738="nulová",J738,0)</f>
        <v>0</v>
      </c>
      <c r="BJ738" s="19" t="s">
        <v>23</v>
      </c>
      <c r="BK738" s="219">
        <f>ROUND(I738*H738,2)</f>
        <v>0</v>
      </c>
      <c r="BL738" s="19" t="s">
        <v>322</v>
      </c>
      <c r="BM738" s="218" t="s">
        <v>1387</v>
      </c>
    </row>
    <row r="739" s="14" customFormat="1">
      <c r="A739" s="14"/>
      <c r="B739" s="231"/>
      <c r="C739" s="232"/>
      <c r="D739" s="222" t="s">
        <v>147</v>
      </c>
      <c r="E739" s="233" t="s">
        <v>36</v>
      </c>
      <c r="F739" s="234" t="s">
        <v>1388</v>
      </c>
      <c r="G739" s="232"/>
      <c r="H739" s="235">
        <v>38.445</v>
      </c>
      <c r="I739" s="236"/>
      <c r="J739" s="232"/>
      <c r="K739" s="232"/>
      <c r="L739" s="237"/>
      <c r="M739" s="238"/>
      <c r="N739" s="239"/>
      <c r="O739" s="239"/>
      <c r="P739" s="239"/>
      <c r="Q739" s="239"/>
      <c r="R739" s="239"/>
      <c r="S739" s="239"/>
      <c r="T739" s="240"/>
      <c r="U739" s="14"/>
      <c r="V739" s="14"/>
      <c r="W739" s="14"/>
      <c r="X739" s="14"/>
      <c r="Y739" s="14"/>
      <c r="Z739" s="14"/>
      <c r="AA739" s="14"/>
      <c r="AB739" s="14"/>
      <c r="AC739" s="14"/>
      <c r="AD739" s="14"/>
      <c r="AE739" s="14"/>
      <c r="AT739" s="241" t="s">
        <v>147</v>
      </c>
      <c r="AU739" s="241" t="s">
        <v>91</v>
      </c>
      <c r="AV739" s="14" t="s">
        <v>91</v>
      </c>
      <c r="AW739" s="14" t="s">
        <v>43</v>
      </c>
      <c r="AX739" s="14" t="s">
        <v>23</v>
      </c>
      <c r="AY739" s="241" t="s">
        <v>137</v>
      </c>
    </row>
    <row r="740" s="2" customFormat="1" ht="16.5" customHeight="1">
      <c r="A740" s="41"/>
      <c r="B740" s="42"/>
      <c r="C740" s="207" t="s">
        <v>1389</v>
      </c>
      <c r="D740" s="207" t="s">
        <v>140</v>
      </c>
      <c r="E740" s="208" t="s">
        <v>1390</v>
      </c>
      <c r="F740" s="209" t="s">
        <v>1391</v>
      </c>
      <c r="G740" s="210" t="s">
        <v>394</v>
      </c>
      <c r="H740" s="211">
        <v>2</v>
      </c>
      <c r="I740" s="212"/>
      <c r="J740" s="213">
        <f>ROUND(I740*H740,2)</f>
        <v>0</v>
      </c>
      <c r="K740" s="209" t="s">
        <v>36</v>
      </c>
      <c r="L740" s="47"/>
      <c r="M740" s="214" t="s">
        <v>36</v>
      </c>
      <c r="N740" s="215" t="s">
        <v>53</v>
      </c>
      <c r="O740" s="87"/>
      <c r="P740" s="216">
        <f>O740*H740</f>
        <v>0</v>
      </c>
      <c r="Q740" s="216">
        <v>0</v>
      </c>
      <c r="R740" s="216">
        <f>Q740*H740</f>
        <v>0</v>
      </c>
      <c r="S740" s="216">
        <v>0</v>
      </c>
      <c r="T740" s="217">
        <f>S740*H740</f>
        <v>0</v>
      </c>
      <c r="U740" s="41"/>
      <c r="V740" s="41"/>
      <c r="W740" s="41"/>
      <c r="X740" s="41"/>
      <c r="Y740" s="41"/>
      <c r="Z740" s="41"/>
      <c r="AA740" s="41"/>
      <c r="AB740" s="41"/>
      <c r="AC740" s="41"/>
      <c r="AD740" s="41"/>
      <c r="AE740" s="41"/>
      <c r="AR740" s="218" t="s">
        <v>322</v>
      </c>
      <c r="AT740" s="218" t="s">
        <v>140</v>
      </c>
      <c r="AU740" s="218" t="s">
        <v>91</v>
      </c>
      <c r="AY740" s="19" t="s">
        <v>137</v>
      </c>
      <c r="BE740" s="219">
        <f>IF(N740="základní",J740,0)</f>
        <v>0</v>
      </c>
      <c r="BF740" s="219">
        <f>IF(N740="snížená",J740,0)</f>
        <v>0</v>
      </c>
      <c r="BG740" s="219">
        <f>IF(N740="zákl. přenesená",J740,0)</f>
        <v>0</v>
      </c>
      <c r="BH740" s="219">
        <f>IF(N740="sníž. přenesená",J740,0)</f>
        <v>0</v>
      </c>
      <c r="BI740" s="219">
        <f>IF(N740="nulová",J740,0)</f>
        <v>0</v>
      </c>
      <c r="BJ740" s="19" t="s">
        <v>23</v>
      </c>
      <c r="BK740" s="219">
        <f>ROUND(I740*H740,2)</f>
        <v>0</v>
      </c>
      <c r="BL740" s="19" t="s">
        <v>322</v>
      </c>
      <c r="BM740" s="218" t="s">
        <v>1392</v>
      </c>
    </row>
    <row r="741" s="2" customFormat="1" ht="16.5" customHeight="1">
      <c r="A741" s="41"/>
      <c r="B741" s="42"/>
      <c r="C741" s="207" t="s">
        <v>1393</v>
      </c>
      <c r="D741" s="207" t="s">
        <v>140</v>
      </c>
      <c r="E741" s="208" t="s">
        <v>1394</v>
      </c>
      <c r="F741" s="209" t="s">
        <v>1395</v>
      </c>
      <c r="G741" s="210" t="s">
        <v>394</v>
      </c>
      <c r="H741" s="211">
        <v>2</v>
      </c>
      <c r="I741" s="212"/>
      <c r="J741" s="213">
        <f>ROUND(I741*H741,2)</f>
        <v>0</v>
      </c>
      <c r="K741" s="209" t="s">
        <v>36</v>
      </c>
      <c r="L741" s="47"/>
      <c r="M741" s="214" t="s">
        <v>36</v>
      </c>
      <c r="N741" s="215" t="s">
        <v>53</v>
      </c>
      <c r="O741" s="87"/>
      <c r="P741" s="216">
        <f>O741*H741</f>
        <v>0</v>
      </c>
      <c r="Q741" s="216">
        <v>0</v>
      </c>
      <c r="R741" s="216">
        <f>Q741*H741</f>
        <v>0</v>
      </c>
      <c r="S741" s="216">
        <v>0</v>
      </c>
      <c r="T741" s="217">
        <f>S741*H741</f>
        <v>0</v>
      </c>
      <c r="U741" s="41"/>
      <c r="V741" s="41"/>
      <c r="W741" s="41"/>
      <c r="X741" s="41"/>
      <c r="Y741" s="41"/>
      <c r="Z741" s="41"/>
      <c r="AA741" s="41"/>
      <c r="AB741" s="41"/>
      <c r="AC741" s="41"/>
      <c r="AD741" s="41"/>
      <c r="AE741" s="41"/>
      <c r="AR741" s="218" t="s">
        <v>322</v>
      </c>
      <c r="AT741" s="218" t="s">
        <v>140</v>
      </c>
      <c r="AU741" s="218" t="s">
        <v>91</v>
      </c>
      <c r="AY741" s="19" t="s">
        <v>137</v>
      </c>
      <c r="BE741" s="219">
        <f>IF(N741="základní",J741,0)</f>
        <v>0</v>
      </c>
      <c r="BF741" s="219">
        <f>IF(N741="snížená",J741,0)</f>
        <v>0</v>
      </c>
      <c r="BG741" s="219">
        <f>IF(N741="zákl. přenesená",J741,0)</f>
        <v>0</v>
      </c>
      <c r="BH741" s="219">
        <f>IF(N741="sníž. přenesená",J741,0)</f>
        <v>0</v>
      </c>
      <c r="BI741" s="219">
        <f>IF(N741="nulová",J741,0)</f>
        <v>0</v>
      </c>
      <c r="BJ741" s="19" t="s">
        <v>23</v>
      </c>
      <c r="BK741" s="219">
        <f>ROUND(I741*H741,2)</f>
        <v>0</v>
      </c>
      <c r="BL741" s="19" t="s">
        <v>322</v>
      </c>
      <c r="BM741" s="218" t="s">
        <v>1396</v>
      </c>
    </row>
    <row r="742" s="2" customFormat="1" ht="16.5" customHeight="1">
      <c r="A742" s="41"/>
      <c r="B742" s="42"/>
      <c r="C742" s="207" t="s">
        <v>1397</v>
      </c>
      <c r="D742" s="207" t="s">
        <v>140</v>
      </c>
      <c r="E742" s="208" t="s">
        <v>1398</v>
      </c>
      <c r="F742" s="209" t="s">
        <v>1399</v>
      </c>
      <c r="G742" s="210" t="s">
        <v>394</v>
      </c>
      <c r="H742" s="211">
        <v>2</v>
      </c>
      <c r="I742" s="212"/>
      <c r="J742" s="213">
        <f>ROUND(I742*H742,2)</f>
        <v>0</v>
      </c>
      <c r="K742" s="209" t="s">
        <v>36</v>
      </c>
      <c r="L742" s="47"/>
      <c r="M742" s="214" t="s">
        <v>36</v>
      </c>
      <c r="N742" s="215" t="s">
        <v>53</v>
      </c>
      <c r="O742" s="87"/>
      <c r="P742" s="216">
        <f>O742*H742</f>
        <v>0</v>
      </c>
      <c r="Q742" s="216">
        <v>0</v>
      </c>
      <c r="R742" s="216">
        <f>Q742*H742</f>
        <v>0</v>
      </c>
      <c r="S742" s="216">
        <v>0</v>
      </c>
      <c r="T742" s="217">
        <f>S742*H742</f>
        <v>0</v>
      </c>
      <c r="U742" s="41"/>
      <c r="V742" s="41"/>
      <c r="W742" s="41"/>
      <c r="X742" s="41"/>
      <c r="Y742" s="41"/>
      <c r="Z742" s="41"/>
      <c r="AA742" s="41"/>
      <c r="AB742" s="41"/>
      <c r="AC742" s="41"/>
      <c r="AD742" s="41"/>
      <c r="AE742" s="41"/>
      <c r="AR742" s="218" t="s">
        <v>322</v>
      </c>
      <c r="AT742" s="218" t="s">
        <v>140</v>
      </c>
      <c r="AU742" s="218" t="s">
        <v>91</v>
      </c>
      <c r="AY742" s="19" t="s">
        <v>137</v>
      </c>
      <c r="BE742" s="219">
        <f>IF(N742="základní",J742,0)</f>
        <v>0</v>
      </c>
      <c r="BF742" s="219">
        <f>IF(N742="snížená",J742,0)</f>
        <v>0</v>
      </c>
      <c r="BG742" s="219">
        <f>IF(N742="zákl. přenesená",J742,0)</f>
        <v>0</v>
      </c>
      <c r="BH742" s="219">
        <f>IF(N742="sníž. přenesená",J742,0)</f>
        <v>0</v>
      </c>
      <c r="BI742" s="219">
        <f>IF(N742="nulová",J742,0)</f>
        <v>0</v>
      </c>
      <c r="BJ742" s="19" t="s">
        <v>23</v>
      </c>
      <c r="BK742" s="219">
        <f>ROUND(I742*H742,2)</f>
        <v>0</v>
      </c>
      <c r="BL742" s="19" t="s">
        <v>322</v>
      </c>
      <c r="BM742" s="218" t="s">
        <v>1400</v>
      </c>
    </row>
    <row r="743" s="2" customFormat="1" ht="16.5" customHeight="1">
      <c r="A743" s="41"/>
      <c r="B743" s="42"/>
      <c r="C743" s="207" t="s">
        <v>1401</v>
      </c>
      <c r="D743" s="207" t="s">
        <v>140</v>
      </c>
      <c r="E743" s="208" t="s">
        <v>1402</v>
      </c>
      <c r="F743" s="209" t="s">
        <v>1403</v>
      </c>
      <c r="G743" s="210" t="s">
        <v>394</v>
      </c>
      <c r="H743" s="211">
        <v>1</v>
      </c>
      <c r="I743" s="212"/>
      <c r="J743" s="213">
        <f>ROUND(I743*H743,2)</f>
        <v>0</v>
      </c>
      <c r="K743" s="209" t="s">
        <v>36</v>
      </c>
      <c r="L743" s="47"/>
      <c r="M743" s="214" t="s">
        <v>36</v>
      </c>
      <c r="N743" s="215" t="s">
        <v>53</v>
      </c>
      <c r="O743" s="87"/>
      <c r="P743" s="216">
        <f>O743*H743</f>
        <v>0</v>
      </c>
      <c r="Q743" s="216">
        <v>0</v>
      </c>
      <c r="R743" s="216">
        <f>Q743*H743</f>
        <v>0</v>
      </c>
      <c r="S743" s="216">
        <v>0</v>
      </c>
      <c r="T743" s="217">
        <f>S743*H743</f>
        <v>0</v>
      </c>
      <c r="U743" s="41"/>
      <c r="V743" s="41"/>
      <c r="W743" s="41"/>
      <c r="X743" s="41"/>
      <c r="Y743" s="41"/>
      <c r="Z743" s="41"/>
      <c r="AA743" s="41"/>
      <c r="AB743" s="41"/>
      <c r="AC743" s="41"/>
      <c r="AD743" s="41"/>
      <c r="AE743" s="41"/>
      <c r="AR743" s="218" t="s">
        <v>322</v>
      </c>
      <c r="AT743" s="218" t="s">
        <v>140</v>
      </c>
      <c r="AU743" s="218" t="s">
        <v>91</v>
      </c>
      <c r="AY743" s="19" t="s">
        <v>137</v>
      </c>
      <c r="BE743" s="219">
        <f>IF(N743="základní",J743,0)</f>
        <v>0</v>
      </c>
      <c r="BF743" s="219">
        <f>IF(N743="snížená",J743,0)</f>
        <v>0</v>
      </c>
      <c r="BG743" s="219">
        <f>IF(N743="zákl. přenesená",J743,0)</f>
        <v>0</v>
      </c>
      <c r="BH743" s="219">
        <f>IF(N743="sníž. přenesená",J743,0)</f>
        <v>0</v>
      </c>
      <c r="BI743" s="219">
        <f>IF(N743="nulová",J743,0)</f>
        <v>0</v>
      </c>
      <c r="BJ743" s="19" t="s">
        <v>23</v>
      </c>
      <c r="BK743" s="219">
        <f>ROUND(I743*H743,2)</f>
        <v>0</v>
      </c>
      <c r="BL743" s="19" t="s">
        <v>322</v>
      </c>
      <c r="BM743" s="218" t="s">
        <v>1404</v>
      </c>
    </row>
    <row r="744" s="2" customFormat="1" ht="16.5" customHeight="1">
      <c r="A744" s="41"/>
      <c r="B744" s="42"/>
      <c r="C744" s="207" t="s">
        <v>1405</v>
      </c>
      <c r="D744" s="207" t="s">
        <v>140</v>
      </c>
      <c r="E744" s="208" t="s">
        <v>1406</v>
      </c>
      <c r="F744" s="209" t="s">
        <v>1407</v>
      </c>
      <c r="G744" s="210" t="s">
        <v>394</v>
      </c>
      <c r="H744" s="211">
        <v>2</v>
      </c>
      <c r="I744" s="212"/>
      <c r="J744" s="213">
        <f>ROUND(I744*H744,2)</f>
        <v>0</v>
      </c>
      <c r="K744" s="209" t="s">
        <v>36</v>
      </c>
      <c r="L744" s="47"/>
      <c r="M744" s="214" t="s">
        <v>36</v>
      </c>
      <c r="N744" s="215" t="s">
        <v>53</v>
      </c>
      <c r="O744" s="87"/>
      <c r="P744" s="216">
        <f>O744*H744</f>
        <v>0</v>
      </c>
      <c r="Q744" s="216">
        <v>0</v>
      </c>
      <c r="R744" s="216">
        <f>Q744*H744</f>
        <v>0</v>
      </c>
      <c r="S744" s="216">
        <v>0</v>
      </c>
      <c r="T744" s="217">
        <f>S744*H744</f>
        <v>0</v>
      </c>
      <c r="U744" s="41"/>
      <c r="V744" s="41"/>
      <c r="W744" s="41"/>
      <c r="X744" s="41"/>
      <c r="Y744" s="41"/>
      <c r="Z744" s="41"/>
      <c r="AA744" s="41"/>
      <c r="AB744" s="41"/>
      <c r="AC744" s="41"/>
      <c r="AD744" s="41"/>
      <c r="AE744" s="41"/>
      <c r="AR744" s="218" t="s">
        <v>322</v>
      </c>
      <c r="AT744" s="218" t="s">
        <v>140</v>
      </c>
      <c r="AU744" s="218" t="s">
        <v>91</v>
      </c>
      <c r="AY744" s="19" t="s">
        <v>137</v>
      </c>
      <c r="BE744" s="219">
        <f>IF(N744="základní",J744,0)</f>
        <v>0</v>
      </c>
      <c r="BF744" s="219">
        <f>IF(N744="snížená",J744,0)</f>
        <v>0</v>
      </c>
      <c r="BG744" s="219">
        <f>IF(N744="zákl. přenesená",J744,0)</f>
        <v>0</v>
      </c>
      <c r="BH744" s="219">
        <f>IF(N744="sníž. přenesená",J744,0)</f>
        <v>0</v>
      </c>
      <c r="BI744" s="219">
        <f>IF(N744="nulová",J744,0)</f>
        <v>0</v>
      </c>
      <c r="BJ744" s="19" t="s">
        <v>23</v>
      </c>
      <c r="BK744" s="219">
        <f>ROUND(I744*H744,2)</f>
        <v>0</v>
      </c>
      <c r="BL744" s="19" t="s">
        <v>322</v>
      </c>
      <c r="BM744" s="218" t="s">
        <v>1408</v>
      </c>
    </row>
    <row r="745" s="2" customFormat="1" ht="16.5" customHeight="1">
      <c r="A745" s="41"/>
      <c r="B745" s="42"/>
      <c r="C745" s="207" t="s">
        <v>1409</v>
      </c>
      <c r="D745" s="207" t="s">
        <v>140</v>
      </c>
      <c r="E745" s="208" t="s">
        <v>1410</v>
      </c>
      <c r="F745" s="209" t="s">
        <v>1411</v>
      </c>
      <c r="G745" s="210" t="s">
        <v>394</v>
      </c>
      <c r="H745" s="211">
        <v>1</v>
      </c>
      <c r="I745" s="212"/>
      <c r="J745" s="213">
        <f>ROUND(I745*H745,2)</f>
        <v>0</v>
      </c>
      <c r="K745" s="209" t="s">
        <v>36</v>
      </c>
      <c r="L745" s="47"/>
      <c r="M745" s="214" t="s">
        <v>36</v>
      </c>
      <c r="N745" s="215" t="s">
        <v>53</v>
      </c>
      <c r="O745" s="87"/>
      <c r="P745" s="216">
        <f>O745*H745</f>
        <v>0</v>
      </c>
      <c r="Q745" s="216">
        <v>0</v>
      </c>
      <c r="R745" s="216">
        <f>Q745*H745</f>
        <v>0</v>
      </c>
      <c r="S745" s="216">
        <v>0</v>
      </c>
      <c r="T745" s="217">
        <f>S745*H745</f>
        <v>0</v>
      </c>
      <c r="U745" s="41"/>
      <c r="V745" s="41"/>
      <c r="W745" s="41"/>
      <c r="X745" s="41"/>
      <c r="Y745" s="41"/>
      <c r="Z745" s="41"/>
      <c r="AA745" s="41"/>
      <c r="AB745" s="41"/>
      <c r="AC745" s="41"/>
      <c r="AD745" s="41"/>
      <c r="AE745" s="41"/>
      <c r="AR745" s="218" t="s">
        <v>322</v>
      </c>
      <c r="AT745" s="218" t="s">
        <v>140</v>
      </c>
      <c r="AU745" s="218" t="s">
        <v>91</v>
      </c>
      <c r="AY745" s="19" t="s">
        <v>137</v>
      </c>
      <c r="BE745" s="219">
        <f>IF(N745="základní",J745,0)</f>
        <v>0</v>
      </c>
      <c r="BF745" s="219">
        <f>IF(N745="snížená",J745,0)</f>
        <v>0</v>
      </c>
      <c r="BG745" s="219">
        <f>IF(N745="zákl. přenesená",J745,0)</f>
        <v>0</v>
      </c>
      <c r="BH745" s="219">
        <f>IF(N745="sníž. přenesená",J745,0)</f>
        <v>0</v>
      </c>
      <c r="BI745" s="219">
        <f>IF(N745="nulová",J745,0)</f>
        <v>0</v>
      </c>
      <c r="BJ745" s="19" t="s">
        <v>23</v>
      </c>
      <c r="BK745" s="219">
        <f>ROUND(I745*H745,2)</f>
        <v>0</v>
      </c>
      <c r="BL745" s="19" t="s">
        <v>322</v>
      </c>
      <c r="BM745" s="218" t="s">
        <v>1412</v>
      </c>
    </row>
    <row r="746" s="2" customFormat="1" ht="16.5" customHeight="1">
      <c r="A746" s="41"/>
      <c r="B746" s="42"/>
      <c r="C746" s="207" t="s">
        <v>1413</v>
      </c>
      <c r="D746" s="207" t="s">
        <v>140</v>
      </c>
      <c r="E746" s="208" t="s">
        <v>1414</v>
      </c>
      <c r="F746" s="209" t="s">
        <v>1415</v>
      </c>
      <c r="G746" s="210" t="s">
        <v>394</v>
      </c>
      <c r="H746" s="211">
        <v>1</v>
      </c>
      <c r="I746" s="212"/>
      <c r="J746" s="213">
        <f>ROUND(I746*H746,2)</f>
        <v>0</v>
      </c>
      <c r="K746" s="209" t="s">
        <v>36</v>
      </c>
      <c r="L746" s="47"/>
      <c r="M746" s="214" t="s">
        <v>36</v>
      </c>
      <c r="N746" s="215" t="s">
        <v>53</v>
      </c>
      <c r="O746" s="87"/>
      <c r="P746" s="216">
        <f>O746*H746</f>
        <v>0</v>
      </c>
      <c r="Q746" s="216">
        <v>0</v>
      </c>
      <c r="R746" s="216">
        <f>Q746*H746</f>
        <v>0</v>
      </c>
      <c r="S746" s="216">
        <v>0</v>
      </c>
      <c r="T746" s="217">
        <f>S746*H746</f>
        <v>0</v>
      </c>
      <c r="U746" s="41"/>
      <c r="V746" s="41"/>
      <c r="W746" s="41"/>
      <c r="X746" s="41"/>
      <c r="Y746" s="41"/>
      <c r="Z746" s="41"/>
      <c r="AA746" s="41"/>
      <c r="AB746" s="41"/>
      <c r="AC746" s="41"/>
      <c r="AD746" s="41"/>
      <c r="AE746" s="41"/>
      <c r="AR746" s="218" t="s">
        <v>322</v>
      </c>
      <c r="AT746" s="218" t="s">
        <v>140</v>
      </c>
      <c r="AU746" s="218" t="s">
        <v>91</v>
      </c>
      <c r="AY746" s="19" t="s">
        <v>137</v>
      </c>
      <c r="BE746" s="219">
        <f>IF(N746="základní",J746,0)</f>
        <v>0</v>
      </c>
      <c r="BF746" s="219">
        <f>IF(N746="snížená",J746,0)</f>
        <v>0</v>
      </c>
      <c r="BG746" s="219">
        <f>IF(N746="zákl. přenesená",J746,0)</f>
        <v>0</v>
      </c>
      <c r="BH746" s="219">
        <f>IF(N746="sníž. přenesená",J746,0)</f>
        <v>0</v>
      </c>
      <c r="BI746" s="219">
        <f>IF(N746="nulová",J746,0)</f>
        <v>0</v>
      </c>
      <c r="BJ746" s="19" t="s">
        <v>23</v>
      </c>
      <c r="BK746" s="219">
        <f>ROUND(I746*H746,2)</f>
        <v>0</v>
      </c>
      <c r="BL746" s="19" t="s">
        <v>322</v>
      </c>
      <c r="BM746" s="218" t="s">
        <v>1416</v>
      </c>
    </row>
    <row r="747" s="2" customFormat="1" ht="16.5" customHeight="1">
      <c r="A747" s="41"/>
      <c r="B747" s="42"/>
      <c r="C747" s="207" t="s">
        <v>1417</v>
      </c>
      <c r="D747" s="207" t="s">
        <v>140</v>
      </c>
      <c r="E747" s="208" t="s">
        <v>1418</v>
      </c>
      <c r="F747" s="209" t="s">
        <v>1419</v>
      </c>
      <c r="G747" s="210" t="s">
        <v>394</v>
      </c>
      <c r="H747" s="211">
        <v>1</v>
      </c>
      <c r="I747" s="212"/>
      <c r="J747" s="213">
        <f>ROUND(I747*H747,2)</f>
        <v>0</v>
      </c>
      <c r="K747" s="209" t="s">
        <v>36</v>
      </c>
      <c r="L747" s="47"/>
      <c r="M747" s="214" t="s">
        <v>36</v>
      </c>
      <c r="N747" s="215" t="s">
        <v>53</v>
      </c>
      <c r="O747" s="87"/>
      <c r="P747" s="216">
        <f>O747*H747</f>
        <v>0</v>
      </c>
      <c r="Q747" s="216">
        <v>0</v>
      </c>
      <c r="R747" s="216">
        <f>Q747*H747</f>
        <v>0</v>
      </c>
      <c r="S747" s="216">
        <v>0</v>
      </c>
      <c r="T747" s="217">
        <f>S747*H747</f>
        <v>0</v>
      </c>
      <c r="U747" s="41"/>
      <c r="V747" s="41"/>
      <c r="W747" s="41"/>
      <c r="X747" s="41"/>
      <c r="Y747" s="41"/>
      <c r="Z747" s="41"/>
      <c r="AA747" s="41"/>
      <c r="AB747" s="41"/>
      <c r="AC747" s="41"/>
      <c r="AD747" s="41"/>
      <c r="AE747" s="41"/>
      <c r="AR747" s="218" t="s">
        <v>322</v>
      </c>
      <c r="AT747" s="218" t="s">
        <v>140</v>
      </c>
      <c r="AU747" s="218" t="s">
        <v>91</v>
      </c>
      <c r="AY747" s="19" t="s">
        <v>137</v>
      </c>
      <c r="BE747" s="219">
        <f>IF(N747="základní",J747,0)</f>
        <v>0</v>
      </c>
      <c r="BF747" s="219">
        <f>IF(N747="snížená",J747,0)</f>
        <v>0</v>
      </c>
      <c r="BG747" s="219">
        <f>IF(N747="zákl. přenesená",J747,0)</f>
        <v>0</v>
      </c>
      <c r="BH747" s="219">
        <f>IF(N747="sníž. přenesená",J747,0)</f>
        <v>0</v>
      </c>
      <c r="BI747" s="219">
        <f>IF(N747="nulová",J747,0)</f>
        <v>0</v>
      </c>
      <c r="BJ747" s="19" t="s">
        <v>23</v>
      </c>
      <c r="BK747" s="219">
        <f>ROUND(I747*H747,2)</f>
        <v>0</v>
      </c>
      <c r="BL747" s="19" t="s">
        <v>322</v>
      </c>
      <c r="BM747" s="218" t="s">
        <v>1420</v>
      </c>
    </row>
    <row r="748" s="2" customFormat="1" ht="16.5" customHeight="1">
      <c r="A748" s="41"/>
      <c r="B748" s="42"/>
      <c r="C748" s="207" t="s">
        <v>1421</v>
      </c>
      <c r="D748" s="207" t="s">
        <v>140</v>
      </c>
      <c r="E748" s="208" t="s">
        <v>1422</v>
      </c>
      <c r="F748" s="209" t="s">
        <v>1423</v>
      </c>
      <c r="G748" s="210" t="s">
        <v>394</v>
      </c>
      <c r="H748" s="211">
        <v>1</v>
      </c>
      <c r="I748" s="212"/>
      <c r="J748" s="213">
        <f>ROUND(I748*H748,2)</f>
        <v>0</v>
      </c>
      <c r="K748" s="209" t="s">
        <v>36</v>
      </c>
      <c r="L748" s="47"/>
      <c r="M748" s="214" t="s">
        <v>36</v>
      </c>
      <c r="N748" s="215" t="s">
        <v>53</v>
      </c>
      <c r="O748" s="87"/>
      <c r="P748" s="216">
        <f>O748*H748</f>
        <v>0</v>
      </c>
      <c r="Q748" s="216">
        <v>0</v>
      </c>
      <c r="R748" s="216">
        <f>Q748*H748</f>
        <v>0</v>
      </c>
      <c r="S748" s="216">
        <v>0</v>
      </c>
      <c r="T748" s="217">
        <f>S748*H748</f>
        <v>0</v>
      </c>
      <c r="U748" s="41"/>
      <c r="V748" s="41"/>
      <c r="W748" s="41"/>
      <c r="X748" s="41"/>
      <c r="Y748" s="41"/>
      <c r="Z748" s="41"/>
      <c r="AA748" s="41"/>
      <c r="AB748" s="41"/>
      <c r="AC748" s="41"/>
      <c r="AD748" s="41"/>
      <c r="AE748" s="41"/>
      <c r="AR748" s="218" t="s">
        <v>322</v>
      </c>
      <c r="AT748" s="218" t="s">
        <v>140</v>
      </c>
      <c r="AU748" s="218" t="s">
        <v>91</v>
      </c>
      <c r="AY748" s="19" t="s">
        <v>137</v>
      </c>
      <c r="BE748" s="219">
        <f>IF(N748="základní",J748,0)</f>
        <v>0</v>
      </c>
      <c r="BF748" s="219">
        <f>IF(N748="snížená",J748,0)</f>
        <v>0</v>
      </c>
      <c r="BG748" s="219">
        <f>IF(N748="zákl. přenesená",J748,0)</f>
        <v>0</v>
      </c>
      <c r="BH748" s="219">
        <f>IF(N748="sníž. přenesená",J748,0)</f>
        <v>0</v>
      </c>
      <c r="BI748" s="219">
        <f>IF(N748="nulová",J748,0)</f>
        <v>0</v>
      </c>
      <c r="BJ748" s="19" t="s">
        <v>23</v>
      </c>
      <c r="BK748" s="219">
        <f>ROUND(I748*H748,2)</f>
        <v>0</v>
      </c>
      <c r="BL748" s="19" t="s">
        <v>322</v>
      </c>
      <c r="BM748" s="218" t="s">
        <v>1424</v>
      </c>
    </row>
    <row r="749" s="2" customFormat="1" ht="33" customHeight="1">
      <c r="A749" s="41"/>
      <c r="B749" s="42"/>
      <c r="C749" s="207" t="s">
        <v>1425</v>
      </c>
      <c r="D749" s="207" t="s">
        <v>140</v>
      </c>
      <c r="E749" s="208" t="s">
        <v>1426</v>
      </c>
      <c r="F749" s="209" t="s">
        <v>1427</v>
      </c>
      <c r="G749" s="210" t="s">
        <v>143</v>
      </c>
      <c r="H749" s="211">
        <v>1</v>
      </c>
      <c r="I749" s="212"/>
      <c r="J749" s="213">
        <f>ROUND(I749*H749,2)</f>
        <v>0</v>
      </c>
      <c r="K749" s="209" t="s">
        <v>36</v>
      </c>
      <c r="L749" s="47"/>
      <c r="M749" s="214" t="s">
        <v>36</v>
      </c>
      <c r="N749" s="215" t="s">
        <v>53</v>
      </c>
      <c r="O749" s="87"/>
      <c r="P749" s="216">
        <f>O749*H749</f>
        <v>0</v>
      </c>
      <c r="Q749" s="216">
        <v>0</v>
      </c>
      <c r="R749" s="216">
        <f>Q749*H749</f>
        <v>0</v>
      </c>
      <c r="S749" s="216">
        <v>0</v>
      </c>
      <c r="T749" s="217">
        <f>S749*H749</f>
        <v>0</v>
      </c>
      <c r="U749" s="41"/>
      <c r="V749" s="41"/>
      <c r="W749" s="41"/>
      <c r="X749" s="41"/>
      <c r="Y749" s="41"/>
      <c r="Z749" s="41"/>
      <c r="AA749" s="41"/>
      <c r="AB749" s="41"/>
      <c r="AC749" s="41"/>
      <c r="AD749" s="41"/>
      <c r="AE749" s="41"/>
      <c r="AR749" s="218" t="s">
        <v>322</v>
      </c>
      <c r="AT749" s="218" t="s">
        <v>140</v>
      </c>
      <c r="AU749" s="218" t="s">
        <v>91</v>
      </c>
      <c r="AY749" s="19" t="s">
        <v>137</v>
      </c>
      <c r="BE749" s="219">
        <f>IF(N749="základní",J749,0)</f>
        <v>0</v>
      </c>
      <c r="BF749" s="219">
        <f>IF(N749="snížená",J749,0)</f>
        <v>0</v>
      </c>
      <c r="BG749" s="219">
        <f>IF(N749="zákl. přenesená",J749,0)</f>
        <v>0</v>
      </c>
      <c r="BH749" s="219">
        <f>IF(N749="sníž. přenesená",J749,0)</f>
        <v>0</v>
      </c>
      <c r="BI749" s="219">
        <f>IF(N749="nulová",J749,0)</f>
        <v>0</v>
      </c>
      <c r="BJ749" s="19" t="s">
        <v>23</v>
      </c>
      <c r="BK749" s="219">
        <f>ROUND(I749*H749,2)</f>
        <v>0</v>
      </c>
      <c r="BL749" s="19" t="s">
        <v>322</v>
      </c>
      <c r="BM749" s="218" t="s">
        <v>1428</v>
      </c>
    </row>
    <row r="750" s="12" customFormat="1" ht="22.8" customHeight="1">
      <c r="A750" s="12"/>
      <c r="B750" s="191"/>
      <c r="C750" s="192"/>
      <c r="D750" s="193" t="s">
        <v>81</v>
      </c>
      <c r="E750" s="205" t="s">
        <v>1429</v>
      </c>
      <c r="F750" s="205" t="s">
        <v>1430</v>
      </c>
      <c r="G750" s="192"/>
      <c r="H750" s="192"/>
      <c r="I750" s="195"/>
      <c r="J750" s="206">
        <f>BK750</f>
        <v>0</v>
      </c>
      <c r="K750" s="192"/>
      <c r="L750" s="197"/>
      <c r="M750" s="198"/>
      <c r="N750" s="199"/>
      <c r="O750" s="199"/>
      <c r="P750" s="200">
        <f>SUM(P751:P838)</f>
        <v>0</v>
      </c>
      <c r="Q750" s="199"/>
      <c r="R750" s="200">
        <f>SUM(R751:R838)</f>
        <v>1.5653479800000001</v>
      </c>
      <c r="S750" s="199"/>
      <c r="T750" s="201">
        <f>SUM(T751:T838)</f>
        <v>0</v>
      </c>
      <c r="U750" s="12"/>
      <c r="V750" s="12"/>
      <c r="W750" s="12"/>
      <c r="X750" s="12"/>
      <c r="Y750" s="12"/>
      <c r="Z750" s="12"/>
      <c r="AA750" s="12"/>
      <c r="AB750" s="12"/>
      <c r="AC750" s="12"/>
      <c r="AD750" s="12"/>
      <c r="AE750" s="12"/>
      <c r="AR750" s="202" t="s">
        <v>91</v>
      </c>
      <c r="AT750" s="203" t="s">
        <v>81</v>
      </c>
      <c r="AU750" s="203" t="s">
        <v>23</v>
      </c>
      <c r="AY750" s="202" t="s">
        <v>137</v>
      </c>
      <c r="BK750" s="204">
        <f>SUM(BK751:BK838)</f>
        <v>0</v>
      </c>
    </row>
    <row r="751" s="2" customFormat="1" ht="21.75" customHeight="1">
      <c r="A751" s="41"/>
      <c r="B751" s="42"/>
      <c r="C751" s="207" t="s">
        <v>1431</v>
      </c>
      <c r="D751" s="207" t="s">
        <v>140</v>
      </c>
      <c r="E751" s="208" t="s">
        <v>1432</v>
      </c>
      <c r="F751" s="209" t="s">
        <v>1433</v>
      </c>
      <c r="G751" s="210" t="s">
        <v>143</v>
      </c>
      <c r="H751" s="211">
        <v>1</v>
      </c>
      <c r="I751" s="212"/>
      <c r="J751" s="213">
        <f>ROUND(I751*H751,2)</f>
        <v>0</v>
      </c>
      <c r="K751" s="209" t="s">
        <v>36</v>
      </c>
      <c r="L751" s="47"/>
      <c r="M751" s="214" t="s">
        <v>36</v>
      </c>
      <c r="N751" s="215" t="s">
        <v>53</v>
      </c>
      <c r="O751" s="87"/>
      <c r="P751" s="216">
        <f>O751*H751</f>
        <v>0</v>
      </c>
      <c r="Q751" s="216">
        <v>0</v>
      </c>
      <c r="R751" s="216">
        <f>Q751*H751</f>
        <v>0</v>
      </c>
      <c r="S751" s="216">
        <v>0</v>
      </c>
      <c r="T751" s="217">
        <f>S751*H751</f>
        <v>0</v>
      </c>
      <c r="U751" s="41"/>
      <c r="V751" s="41"/>
      <c r="W751" s="41"/>
      <c r="X751" s="41"/>
      <c r="Y751" s="41"/>
      <c r="Z751" s="41"/>
      <c r="AA751" s="41"/>
      <c r="AB751" s="41"/>
      <c r="AC751" s="41"/>
      <c r="AD751" s="41"/>
      <c r="AE751" s="41"/>
      <c r="AR751" s="218" t="s">
        <v>322</v>
      </c>
      <c r="AT751" s="218" t="s">
        <v>140</v>
      </c>
      <c r="AU751" s="218" t="s">
        <v>91</v>
      </c>
      <c r="AY751" s="19" t="s">
        <v>137</v>
      </c>
      <c r="BE751" s="219">
        <f>IF(N751="základní",J751,0)</f>
        <v>0</v>
      </c>
      <c r="BF751" s="219">
        <f>IF(N751="snížená",J751,0)</f>
        <v>0</v>
      </c>
      <c r="BG751" s="219">
        <f>IF(N751="zákl. přenesená",J751,0)</f>
        <v>0</v>
      </c>
      <c r="BH751" s="219">
        <f>IF(N751="sníž. přenesená",J751,0)</f>
        <v>0</v>
      </c>
      <c r="BI751" s="219">
        <f>IF(N751="nulová",J751,0)</f>
        <v>0</v>
      </c>
      <c r="BJ751" s="19" t="s">
        <v>23</v>
      </c>
      <c r="BK751" s="219">
        <f>ROUND(I751*H751,2)</f>
        <v>0</v>
      </c>
      <c r="BL751" s="19" t="s">
        <v>322</v>
      </c>
      <c r="BM751" s="218" t="s">
        <v>1434</v>
      </c>
    </row>
    <row r="752" s="13" customFormat="1">
      <c r="A752" s="13"/>
      <c r="B752" s="220"/>
      <c r="C752" s="221"/>
      <c r="D752" s="222" t="s">
        <v>147</v>
      </c>
      <c r="E752" s="223" t="s">
        <v>36</v>
      </c>
      <c r="F752" s="224" t="s">
        <v>1435</v>
      </c>
      <c r="G752" s="221"/>
      <c r="H752" s="223" t="s">
        <v>36</v>
      </c>
      <c r="I752" s="225"/>
      <c r="J752" s="221"/>
      <c r="K752" s="221"/>
      <c r="L752" s="226"/>
      <c r="M752" s="227"/>
      <c r="N752" s="228"/>
      <c r="O752" s="228"/>
      <c r="P752" s="228"/>
      <c r="Q752" s="228"/>
      <c r="R752" s="228"/>
      <c r="S752" s="228"/>
      <c r="T752" s="229"/>
      <c r="U752" s="13"/>
      <c r="V752" s="13"/>
      <c r="W752" s="13"/>
      <c r="X752" s="13"/>
      <c r="Y752" s="13"/>
      <c r="Z752" s="13"/>
      <c r="AA752" s="13"/>
      <c r="AB752" s="13"/>
      <c r="AC752" s="13"/>
      <c r="AD752" s="13"/>
      <c r="AE752" s="13"/>
      <c r="AT752" s="230" t="s">
        <v>147</v>
      </c>
      <c r="AU752" s="230" t="s">
        <v>91</v>
      </c>
      <c r="AV752" s="13" t="s">
        <v>23</v>
      </c>
      <c r="AW752" s="13" t="s">
        <v>43</v>
      </c>
      <c r="AX752" s="13" t="s">
        <v>82</v>
      </c>
      <c r="AY752" s="230" t="s">
        <v>137</v>
      </c>
    </row>
    <row r="753" s="14" customFormat="1">
      <c r="A753" s="14"/>
      <c r="B753" s="231"/>
      <c r="C753" s="232"/>
      <c r="D753" s="222" t="s">
        <v>147</v>
      </c>
      <c r="E753" s="233" t="s">
        <v>36</v>
      </c>
      <c r="F753" s="234" t="s">
        <v>23</v>
      </c>
      <c r="G753" s="232"/>
      <c r="H753" s="235">
        <v>1</v>
      </c>
      <c r="I753" s="236"/>
      <c r="J753" s="232"/>
      <c r="K753" s="232"/>
      <c r="L753" s="237"/>
      <c r="M753" s="238"/>
      <c r="N753" s="239"/>
      <c r="O753" s="239"/>
      <c r="P753" s="239"/>
      <c r="Q753" s="239"/>
      <c r="R753" s="239"/>
      <c r="S753" s="239"/>
      <c r="T753" s="240"/>
      <c r="U753" s="14"/>
      <c r="V753" s="14"/>
      <c r="W753" s="14"/>
      <c r="X753" s="14"/>
      <c r="Y753" s="14"/>
      <c r="Z753" s="14"/>
      <c r="AA753" s="14"/>
      <c r="AB753" s="14"/>
      <c r="AC753" s="14"/>
      <c r="AD753" s="14"/>
      <c r="AE753" s="14"/>
      <c r="AT753" s="241" t="s">
        <v>147</v>
      </c>
      <c r="AU753" s="241" t="s">
        <v>91</v>
      </c>
      <c r="AV753" s="14" t="s">
        <v>91</v>
      </c>
      <c r="AW753" s="14" t="s">
        <v>43</v>
      </c>
      <c r="AX753" s="14" t="s">
        <v>23</v>
      </c>
      <c r="AY753" s="241" t="s">
        <v>137</v>
      </c>
    </row>
    <row r="754" s="13" customFormat="1">
      <c r="A754" s="13"/>
      <c r="B754" s="220"/>
      <c r="C754" s="221"/>
      <c r="D754" s="222" t="s">
        <v>147</v>
      </c>
      <c r="E754" s="223" t="s">
        <v>36</v>
      </c>
      <c r="F754" s="224" t="s">
        <v>1436</v>
      </c>
      <c r="G754" s="221"/>
      <c r="H754" s="223" t="s">
        <v>36</v>
      </c>
      <c r="I754" s="225"/>
      <c r="J754" s="221"/>
      <c r="K754" s="221"/>
      <c r="L754" s="226"/>
      <c r="M754" s="227"/>
      <c r="N754" s="228"/>
      <c r="O754" s="228"/>
      <c r="P754" s="228"/>
      <c r="Q754" s="228"/>
      <c r="R754" s="228"/>
      <c r="S754" s="228"/>
      <c r="T754" s="229"/>
      <c r="U754" s="13"/>
      <c r="V754" s="13"/>
      <c r="W754" s="13"/>
      <c r="X754" s="13"/>
      <c r="Y754" s="13"/>
      <c r="Z754" s="13"/>
      <c r="AA754" s="13"/>
      <c r="AB754" s="13"/>
      <c r="AC754" s="13"/>
      <c r="AD754" s="13"/>
      <c r="AE754" s="13"/>
      <c r="AT754" s="230" t="s">
        <v>147</v>
      </c>
      <c r="AU754" s="230" t="s">
        <v>91</v>
      </c>
      <c r="AV754" s="13" t="s">
        <v>23</v>
      </c>
      <c r="AW754" s="13" t="s">
        <v>43</v>
      </c>
      <c r="AX754" s="13" t="s">
        <v>82</v>
      </c>
      <c r="AY754" s="230" t="s">
        <v>137</v>
      </c>
    </row>
    <row r="755" s="2" customFormat="1" ht="16.5" customHeight="1">
      <c r="A755" s="41"/>
      <c r="B755" s="42"/>
      <c r="C755" s="207" t="s">
        <v>1437</v>
      </c>
      <c r="D755" s="207" t="s">
        <v>140</v>
      </c>
      <c r="E755" s="208" t="s">
        <v>1438</v>
      </c>
      <c r="F755" s="209" t="s">
        <v>1439</v>
      </c>
      <c r="G755" s="210" t="s">
        <v>143</v>
      </c>
      <c r="H755" s="211">
        <v>1</v>
      </c>
      <c r="I755" s="212"/>
      <c r="J755" s="213">
        <f>ROUND(I755*H755,2)</f>
        <v>0</v>
      </c>
      <c r="K755" s="209" t="s">
        <v>36</v>
      </c>
      <c r="L755" s="47"/>
      <c r="M755" s="214" t="s">
        <v>36</v>
      </c>
      <c r="N755" s="215" t="s">
        <v>53</v>
      </c>
      <c r="O755" s="87"/>
      <c r="P755" s="216">
        <f>O755*H755</f>
        <v>0</v>
      </c>
      <c r="Q755" s="216">
        <v>0</v>
      </c>
      <c r="R755" s="216">
        <f>Q755*H755</f>
        <v>0</v>
      </c>
      <c r="S755" s="216">
        <v>0</v>
      </c>
      <c r="T755" s="217">
        <f>S755*H755</f>
        <v>0</v>
      </c>
      <c r="U755" s="41"/>
      <c r="V755" s="41"/>
      <c r="W755" s="41"/>
      <c r="X755" s="41"/>
      <c r="Y755" s="41"/>
      <c r="Z755" s="41"/>
      <c r="AA755" s="41"/>
      <c r="AB755" s="41"/>
      <c r="AC755" s="41"/>
      <c r="AD755" s="41"/>
      <c r="AE755" s="41"/>
      <c r="AR755" s="218" t="s">
        <v>322</v>
      </c>
      <c r="AT755" s="218" t="s">
        <v>140</v>
      </c>
      <c r="AU755" s="218" t="s">
        <v>91</v>
      </c>
      <c r="AY755" s="19" t="s">
        <v>137</v>
      </c>
      <c r="BE755" s="219">
        <f>IF(N755="základní",J755,0)</f>
        <v>0</v>
      </c>
      <c r="BF755" s="219">
        <f>IF(N755="snížená",J755,0)</f>
        <v>0</v>
      </c>
      <c r="BG755" s="219">
        <f>IF(N755="zákl. přenesená",J755,0)</f>
        <v>0</v>
      </c>
      <c r="BH755" s="219">
        <f>IF(N755="sníž. přenesená",J755,0)</f>
        <v>0</v>
      </c>
      <c r="BI755" s="219">
        <f>IF(N755="nulová",J755,0)</f>
        <v>0</v>
      </c>
      <c r="BJ755" s="19" t="s">
        <v>23</v>
      </c>
      <c r="BK755" s="219">
        <f>ROUND(I755*H755,2)</f>
        <v>0</v>
      </c>
      <c r="BL755" s="19" t="s">
        <v>322</v>
      </c>
      <c r="BM755" s="218" t="s">
        <v>1440</v>
      </c>
    </row>
    <row r="756" s="13" customFormat="1">
      <c r="A756" s="13"/>
      <c r="B756" s="220"/>
      <c r="C756" s="221"/>
      <c r="D756" s="222" t="s">
        <v>147</v>
      </c>
      <c r="E756" s="223" t="s">
        <v>36</v>
      </c>
      <c r="F756" s="224" t="s">
        <v>1441</v>
      </c>
      <c r="G756" s="221"/>
      <c r="H756" s="223" t="s">
        <v>36</v>
      </c>
      <c r="I756" s="225"/>
      <c r="J756" s="221"/>
      <c r="K756" s="221"/>
      <c r="L756" s="226"/>
      <c r="M756" s="227"/>
      <c r="N756" s="228"/>
      <c r="O756" s="228"/>
      <c r="P756" s="228"/>
      <c r="Q756" s="228"/>
      <c r="R756" s="228"/>
      <c r="S756" s="228"/>
      <c r="T756" s="229"/>
      <c r="U756" s="13"/>
      <c r="V756" s="13"/>
      <c r="W756" s="13"/>
      <c r="X756" s="13"/>
      <c r="Y756" s="13"/>
      <c r="Z756" s="13"/>
      <c r="AA756" s="13"/>
      <c r="AB756" s="13"/>
      <c r="AC756" s="13"/>
      <c r="AD756" s="13"/>
      <c r="AE756" s="13"/>
      <c r="AT756" s="230" t="s">
        <v>147</v>
      </c>
      <c r="AU756" s="230" t="s">
        <v>91</v>
      </c>
      <c r="AV756" s="13" t="s">
        <v>23</v>
      </c>
      <c r="AW756" s="13" t="s">
        <v>43</v>
      </c>
      <c r="AX756" s="13" t="s">
        <v>82</v>
      </c>
      <c r="AY756" s="230" t="s">
        <v>137</v>
      </c>
    </row>
    <row r="757" s="14" customFormat="1">
      <c r="A757" s="14"/>
      <c r="B757" s="231"/>
      <c r="C757" s="232"/>
      <c r="D757" s="222" t="s">
        <v>147</v>
      </c>
      <c r="E757" s="233" t="s">
        <v>36</v>
      </c>
      <c r="F757" s="234" t="s">
        <v>23</v>
      </c>
      <c r="G757" s="232"/>
      <c r="H757" s="235">
        <v>1</v>
      </c>
      <c r="I757" s="236"/>
      <c r="J757" s="232"/>
      <c r="K757" s="232"/>
      <c r="L757" s="237"/>
      <c r="M757" s="238"/>
      <c r="N757" s="239"/>
      <c r="O757" s="239"/>
      <c r="P757" s="239"/>
      <c r="Q757" s="239"/>
      <c r="R757" s="239"/>
      <c r="S757" s="239"/>
      <c r="T757" s="240"/>
      <c r="U757" s="14"/>
      <c r="V757" s="14"/>
      <c r="W757" s="14"/>
      <c r="X757" s="14"/>
      <c r="Y757" s="14"/>
      <c r="Z757" s="14"/>
      <c r="AA757" s="14"/>
      <c r="AB757" s="14"/>
      <c r="AC757" s="14"/>
      <c r="AD757" s="14"/>
      <c r="AE757" s="14"/>
      <c r="AT757" s="241" t="s">
        <v>147</v>
      </c>
      <c r="AU757" s="241" t="s">
        <v>91</v>
      </c>
      <c r="AV757" s="14" t="s">
        <v>91</v>
      </c>
      <c r="AW757" s="14" t="s">
        <v>43</v>
      </c>
      <c r="AX757" s="14" t="s">
        <v>23</v>
      </c>
      <c r="AY757" s="241" t="s">
        <v>137</v>
      </c>
    </row>
    <row r="758" s="2" customFormat="1" ht="16.5" customHeight="1">
      <c r="A758" s="41"/>
      <c r="B758" s="42"/>
      <c r="C758" s="207" t="s">
        <v>1442</v>
      </c>
      <c r="D758" s="207" t="s">
        <v>140</v>
      </c>
      <c r="E758" s="208" t="s">
        <v>1443</v>
      </c>
      <c r="F758" s="209" t="s">
        <v>1444</v>
      </c>
      <c r="G758" s="210" t="s">
        <v>143</v>
      </c>
      <c r="H758" s="211">
        <v>2</v>
      </c>
      <c r="I758" s="212"/>
      <c r="J758" s="213">
        <f>ROUND(I758*H758,2)</f>
        <v>0</v>
      </c>
      <c r="K758" s="209" t="s">
        <v>36</v>
      </c>
      <c r="L758" s="47"/>
      <c r="M758" s="214" t="s">
        <v>36</v>
      </c>
      <c r="N758" s="215" t="s">
        <v>53</v>
      </c>
      <c r="O758" s="87"/>
      <c r="P758" s="216">
        <f>O758*H758</f>
        <v>0</v>
      </c>
      <c r="Q758" s="216">
        <v>0</v>
      </c>
      <c r="R758" s="216">
        <f>Q758*H758</f>
        <v>0</v>
      </c>
      <c r="S758" s="216">
        <v>0</v>
      </c>
      <c r="T758" s="217">
        <f>S758*H758</f>
        <v>0</v>
      </c>
      <c r="U758" s="41"/>
      <c r="V758" s="41"/>
      <c r="W758" s="41"/>
      <c r="X758" s="41"/>
      <c r="Y758" s="41"/>
      <c r="Z758" s="41"/>
      <c r="AA758" s="41"/>
      <c r="AB758" s="41"/>
      <c r="AC758" s="41"/>
      <c r="AD758" s="41"/>
      <c r="AE758" s="41"/>
      <c r="AR758" s="218" t="s">
        <v>322</v>
      </c>
      <c r="AT758" s="218" t="s">
        <v>140</v>
      </c>
      <c r="AU758" s="218" t="s">
        <v>91</v>
      </c>
      <c r="AY758" s="19" t="s">
        <v>137</v>
      </c>
      <c r="BE758" s="219">
        <f>IF(N758="základní",J758,0)</f>
        <v>0</v>
      </c>
      <c r="BF758" s="219">
        <f>IF(N758="snížená",J758,0)</f>
        <v>0</v>
      </c>
      <c r="BG758" s="219">
        <f>IF(N758="zákl. přenesená",J758,0)</f>
        <v>0</v>
      </c>
      <c r="BH758" s="219">
        <f>IF(N758="sníž. přenesená",J758,0)</f>
        <v>0</v>
      </c>
      <c r="BI758" s="219">
        <f>IF(N758="nulová",J758,0)</f>
        <v>0</v>
      </c>
      <c r="BJ758" s="19" t="s">
        <v>23</v>
      </c>
      <c r="BK758" s="219">
        <f>ROUND(I758*H758,2)</f>
        <v>0</v>
      </c>
      <c r="BL758" s="19" t="s">
        <v>322</v>
      </c>
      <c r="BM758" s="218" t="s">
        <v>1445</v>
      </c>
    </row>
    <row r="759" s="13" customFormat="1">
      <c r="A759" s="13"/>
      <c r="B759" s="220"/>
      <c r="C759" s="221"/>
      <c r="D759" s="222" t="s">
        <v>147</v>
      </c>
      <c r="E759" s="223" t="s">
        <v>36</v>
      </c>
      <c r="F759" s="224" t="s">
        <v>1446</v>
      </c>
      <c r="G759" s="221"/>
      <c r="H759" s="223" t="s">
        <v>36</v>
      </c>
      <c r="I759" s="225"/>
      <c r="J759" s="221"/>
      <c r="K759" s="221"/>
      <c r="L759" s="226"/>
      <c r="M759" s="227"/>
      <c r="N759" s="228"/>
      <c r="O759" s="228"/>
      <c r="P759" s="228"/>
      <c r="Q759" s="228"/>
      <c r="R759" s="228"/>
      <c r="S759" s="228"/>
      <c r="T759" s="229"/>
      <c r="U759" s="13"/>
      <c r="V759" s="13"/>
      <c r="W759" s="13"/>
      <c r="X759" s="13"/>
      <c r="Y759" s="13"/>
      <c r="Z759" s="13"/>
      <c r="AA759" s="13"/>
      <c r="AB759" s="13"/>
      <c r="AC759" s="13"/>
      <c r="AD759" s="13"/>
      <c r="AE759" s="13"/>
      <c r="AT759" s="230" t="s">
        <v>147</v>
      </c>
      <c r="AU759" s="230" t="s">
        <v>91</v>
      </c>
      <c r="AV759" s="13" t="s">
        <v>23</v>
      </c>
      <c r="AW759" s="13" t="s">
        <v>43</v>
      </c>
      <c r="AX759" s="13" t="s">
        <v>82</v>
      </c>
      <c r="AY759" s="230" t="s">
        <v>137</v>
      </c>
    </row>
    <row r="760" s="14" customFormat="1">
      <c r="A760" s="14"/>
      <c r="B760" s="231"/>
      <c r="C760" s="232"/>
      <c r="D760" s="222" t="s">
        <v>147</v>
      </c>
      <c r="E760" s="233" t="s">
        <v>36</v>
      </c>
      <c r="F760" s="234" t="s">
        <v>91</v>
      </c>
      <c r="G760" s="232"/>
      <c r="H760" s="235">
        <v>2</v>
      </c>
      <c r="I760" s="236"/>
      <c r="J760" s="232"/>
      <c r="K760" s="232"/>
      <c r="L760" s="237"/>
      <c r="M760" s="238"/>
      <c r="N760" s="239"/>
      <c r="O760" s="239"/>
      <c r="P760" s="239"/>
      <c r="Q760" s="239"/>
      <c r="R760" s="239"/>
      <c r="S760" s="239"/>
      <c r="T760" s="240"/>
      <c r="U760" s="14"/>
      <c r="V760" s="14"/>
      <c r="W760" s="14"/>
      <c r="X760" s="14"/>
      <c r="Y760" s="14"/>
      <c r="Z760" s="14"/>
      <c r="AA760" s="14"/>
      <c r="AB760" s="14"/>
      <c r="AC760" s="14"/>
      <c r="AD760" s="14"/>
      <c r="AE760" s="14"/>
      <c r="AT760" s="241" t="s">
        <v>147</v>
      </c>
      <c r="AU760" s="241" t="s">
        <v>91</v>
      </c>
      <c r="AV760" s="14" t="s">
        <v>91</v>
      </c>
      <c r="AW760" s="14" t="s">
        <v>43</v>
      </c>
      <c r="AX760" s="14" t="s">
        <v>23</v>
      </c>
      <c r="AY760" s="241" t="s">
        <v>137</v>
      </c>
    </row>
    <row r="761" s="2" customFormat="1" ht="16.5" customHeight="1">
      <c r="A761" s="41"/>
      <c r="B761" s="42"/>
      <c r="C761" s="207" t="s">
        <v>1447</v>
      </c>
      <c r="D761" s="207" t="s">
        <v>140</v>
      </c>
      <c r="E761" s="208" t="s">
        <v>1448</v>
      </c>
      <c r="F761" s="209" t="s">
        <v>1449</v>
      </c>
      <c r="G761" s="210" t="s">
        <v>143</v>
      </c>
      <c r="H761" s="211">
        <v>1</v>
      </c>
      <c r="I761" s="212"/>
      <c r="J761" s="213">
        <f>ROUND(I761*H761,2)</f>
        <v>0</v>
      </c>
      <c r="K761" s="209" t="s">
        <v>36</v>
      </c>
      <c r="L761" s="47"/>
      <c r="M761" s="214" t="s">
        <v>36</v>
      </c>
      <c r="N761" s="215" t="s">
        <v>53</v>
      </c>
      <c r="O761" s="87"/>
      <c r="P761" s="216">
        <f>O761*H761</f>
        <v>0</v>
      </c>
      <c r="Q761" s="216">
        <v>0</v>
      </c>
      <c r="R761" s="216">
        <f>Q761*H761</f>
        <v>0</v>
      </c>
      <c r="S761" s="216">
        <v>0</v>
      </c>
      <c r="T761" s="217">
        <f>S761*H761</f>
        <v>0</v>
      </c>
      <c r="U761" s="41"/>
      <c r="V761" s="41"/>
      <c r="W761" s="41"/>
      <c r="X761" s="41"/>
      <c r="Y761" s="41"/>
      <c r="Z761" s="41"/>
      <c r="AA761" s="41"/>
      <c r="AB761" s="41"/>
      <c r="AC761" s="41"/>
      <c r="AD761" s="41"/>
      <c r="AE761" s="41"/>
      <c r="AR761" s="218" t="s">
        <v>322</v>
      </c>
      <c r="AT761" s="218" t="s">
        <v>140</v>
      </c>
      <c r="AU761" s="218" t="s">
        <v>91</v>
      </c>
      <c r="AY761" s="19" t="s">
        <v>137</v>
      </c>
      <c r="BE761" s="219">
        <f>IF(N761="základní",J761,0)</f>
        <v>0</v>
      </c>
      <c r="BF761" s="219">
        <f>IF(N761="snížená",J761,0)</f>
        <v>0</v>
      </c>
      <c r="BG761" s="219">
        <f>IF(N761="zákl. přenesená",J761,0)</f>
        <v>0</v>
      </c>
      <c r="BH761" s="219">
        <f>IF(N761="sníž. přenesená",J761,0)</f>
        <v>0</v>
      </c>
      <c r="BI761" s="219">
        <f>IF(N761="nulová",J761,0)</f>
        <v>0</v>
      </c>
      <c r="BJ761" s="19" t="s">
        <v>23</v>
      </c>
      <c r="BK761" s="219">
        <f>ROUND(I761*H761,2)</f>
        <v>0</v>
      </c>
      <c r="BL761" s="19" t="s">
        <v>322</v>
      </c>
      <c r="BM761" s="218" t="s">
        <v>1450</v>
      </c>
    </row>
    <row r="762" s="13" customFormat="1">
      <c r="A762" s="13"/>
      <c r="B762" s="220"/>
      <c r="C762" s="221"/>
      <c r="D762" s="222" t="s">
        <v>147</v>
      </c>
      <c r="E762" s="223" t="s">
        <v>36</v>
      </c>
      <c r="F762" s="224" t="s">
        <v>1451</v>
      </c>
      <c r="G762" s="221"/>
      <c r="H762" s="223" t="s">
        <v>36</v>
      </c>
      <c r="I762" s="225"/>
      <c r="J762" s="221"/>
      <c r="K762" s="221"/>
      <c r="L762" s="226"/>
      <c r="M762" s="227"/>
      <c r="N762" s="228"/>
      <c r="O762" s="228"/>
      <c r="P762" s="228"/>
      <c r="Q762" s="228"/>
      <c r="R762" s="228"/>
      <c r="S762" s="228"/>
      <c r="T762" s="229"/>
      <c r="U762" s="13"/>
      <c r="V762" s="13"/>
      <c r="W762" s="13"/>
      <c r="X762" s="13"/>
      <c r="Y762" s="13"/>
      <c r="Z762" s="13"/>
      <c r="AA762" s="13"/>
      <c r="AB762" s="13"/>
      <c r="AC762" s="13"/>
      <c r="AD762" s="13"/>
      <c r="AE762" s="13"/>
      <c r="AT762" s="230" t="s">
        <v>147</v>
      </c>
      <c r="AU762" s="230" t="s">
        <v>91</v>
      </c>
      <c r="AV762" s="13" t="s">
        <v>23</v>
      </c>
      <c r="AW762" s="13" t="s">
        <v>43</v>
      </c>
      <c r="AX762" s="13" t="s">
        <v>82</v>
      </c>
      <c r="AY762" s="230" t="s">
        <v>137</v>
      </c>
    </row>
    <row r="763" s="14" customFormat="1">
      <c r="A763" s="14"/>
      <c r="B763" s="231"/>
      <c r="C763" s="232"/>
      <c r="D763" s="222" t="s">
        <v>147</v>
      </c>
      <c r="E763" s="233" t="s">
        <v>36</v>
      </c>
      <c r="F763" s="234" t="s">
        <v>23</v>
      </c>
      <c r="G763" s="232"/>
      <c r="H763" s="235">
        <v>1</v>
      </c>
      <c r="I763" s="236"/>
      <c r="J763" s="232"/>
      <c r="K763" s="232"/>
      <c r="L763" s="237"/>
      <c r="M763" s="238"/>
      <c r="N763" s="239"/>
      <c r="O763" s="239"/>
      <c r="P763" s="239"/>
      <c r="Q763" s="239"/>
      <c r="R763" s="239"/>
      <c r="S763" s="239"/>
      <c r="T763" s="240"/>
      <c r="U763" s="14"/>
      <c r="V763" s="14"/>
      <c r="W763" s="14"/>
      <c r="X763" s="14"/>
      <c r="Y763" s="14"/>
      <c r="Z763" s="14"/>
      <c r="AA763" s="14"/>
      <c r="AB763" s="14"/>
      <c r="AC763" s="14"/>
      <c r="AD763" s="14"/>
      <c r="AE763" s="14"/>
      <c r="AT763" s="241" t="s">
        <v>147</v>
      </c>
      <c r="AU763" s="241" t="s">
        <v>91</v>
      </c>
      <c r="AV763" s="14" t="s">
        <v>91</v>
      </c>
      <c r="AW763" s="14" t="s">
        <v>43</v>
      </c>
      <c r="AX763" s="14" t="s">
        <v>23</v>
      </c>
      <c r="AY763" s="241" t="s">
        <v>137</v>
      </c>
    </row>
    <row r="764" s="2" customFormat="1" ht="16.5" customHeight="1">
      <c r="A764" s="41"/>
      <c r="B764" s="42"/>
      <c r="C764" s="207" t="s">
        <v>1452</v>
      </c>
      <c r="D764" s="207" t="s">
        <v>140</v>
      </c>
      <c r="E764" s="208" t="s">
        <v>1453</v>
      </c>
      <c r="F764" s="209" t="s">
        <v>1454</v>
      </c>
      <c r="G764" s="210" t="s">
        <v>143</v>
      </c>
      <c r="H764" s="211">
        <v>1</v>
      </c>
      <c r="I764" s="212"/>
      <c r="J764" s="213">
        <f>ROUND(I764*H764,2)</f>
        <v>0</v>
      </c>
      <c r="K764" s="209" t="s">
        <v>36</v>
      </c>
      <c r="L764" s="47"/>
      <c r="M764" s="214" t="s">
        <v>36</v>
      </c>
      <c r="N764" s="215" t="s">
        <v>53</v>
      </c>
      <c r="O764" s="87"/>
      <c r="P764" s="216">
        <f>O764*H764</f>
        <v>0</v>
      </c>
      <c r="Q764" s="216">
        <v>0</v>
      </c>
      <c r="R764" s="216">
        <f>Q764*H764</f>
        <v>0</v>
      </c>
      <c r="S764" s="216">
        <v>0</v>
      </c>
      <c r="T764" s="217">
        <f>S764*H764</f>
        <v>0</v>
      </c>
      <c r="U764" s="41"/>
      <c r="V764" s="41"/>
      <c r="W764" s="41"/>
      <c r="X764" s="41"/>
      <c r="Y764" s="41"/>
      <c r="Z764" s="41"/>
      <c r="AA764" s="41"/>
      <c r="AB764" s="41"/>
      <c r="AC764" s="41"/>
      <c r="AD764" s="41"/>
      <c r="AE764" s="41"/>
      <c r="AR764" s="218" t="s">
        <v>322</v>
      </c>
      <c r="AT764" s="218" t="s">
        <v>140</v>
      </c>
      <c r="AU764" s="218" t="s">
        <v>91</v>
      </c>
      <c r="AY764" s="19" t="s">
        <v>137</v>
      </c>
      <c r="BE764" s="219">
        <f>IF(N764="základní",J764,0)</f>
        <v>0</v>
      </c>
      <c r="BF764" s="219">
        <f>IF(N764="snížená",J764,0)</f>
        <v>0</v>
      </c>
      <c r="BG764" s="219">
        <f>IF(N764="zákl. přenesená",J764,0)</f>
        <v>0</v>
      </c>
      <c r="BH764" s="219">
        <f>IF(N764="sníž. přenesená",J764,0)</f>
        <v>0</v>
      </c>
      <c r="BI764" s="219">
        <f>IF(N764="nulová",J764,0)</f>
        <v>0</v>
      </c>
      <c r="BJ764" s="19" t="s">
        <v>23</v>
      </c>
      <c r="BK764" s="219">
        <f>ROUND(I764*H764,2)</f>
        <v>0</v>
      </c>
      <c r="BL764" s="19" t="s">
        <v>322</v>
      </c>
      <c r="BM764" s="218" t="s">
        <v>1455</v>
      </c>
    </row>
    <row r="765" s="13" customFormat="1">
      <c r="A765" s="13"/>
      <c r="B765" s="220"/>
      <c r="C765" s="221"/>
      <c r="D765" s="222" t="s">
        <v>147</v>
      </c>
      <c r="E765" s="223" t="s">
        <v>36</v>
      </c>
      <c r="F765" s="224" t="s">
        <v>1456</v>
      </c>
      <c r="G765" s="221"/>
      <c r="H765" s="223" t="s">
        <v>36</v>
      </c>
      <c r="I765" s="225"/>
      <c r="J765" s="221"/>
      <c r="K765" s="221"/>
      <c r="L765" s="226"/>
      <c r="M765" s="227"/>
      <c r="N765" s="228"/>
      <c r="O765" s="228"/>
      <c r="P765" s="228"/>
      <c r="Q765" s="228"/>
      <c r="R765" s="228"/>
      <c r="S765" s="228"/>
      <c r="T765" s="229"/>
      <c r="U765" s="13"/>
      <c r="V765" s="13"/>
      <c r="W765" s="13"/>
      <c r="X765" s="13"/>
      <c r="Y765" s="13"/>
      <c r="Z765" s="13"/>
      <c r="AA765" s="13"/>
      <c r="AB765" s="13"/>
      <c r="AC765" s="13"/>
      <c r="AD765" s="13"/>
      <c r="AE765" s="13"/>
      <c r="AT765" s="230" t="s">
        <v>147</v>
      </c>
      <c r="AU765" s="230" t="s">
        <v>91</v>
      </c>
      <c r="AV765" s="13" t="s">
        <v>23</v>
      </c>
      <c r="AW765" s="13" t="s">
        <v>43</v>
      </c>
      <c r="AX765" s="13" t="s">
        <v>82</v>
      </c>
      <c r="AY765" s="230" t="s">
        <v>137</v>
      </c>
    </row>
    <row r="766" s="14" customFormat="1">
      <c r="A766" s="14"/>
      <c r="B766" s="231"/>
      <c r="C766" s="232"/>
      <c r="D766" s="222" t="s">
        <v>147</v>
      </c>
      <c r="E766" s="233" t="s">
        <v>36</v>
      </c>
      <c r="F766" s="234" t="s">
        <v>23</v>
      </c>
      <c r="G766" s="232"/>
      <c r="H766" s="235">
        <v>1</v>
      </c>
      <c r="I766" s="236"/>
      <c r="J766" s="232"/>
      <c r="K766" s="232"/>
      <c r="L766" s="237"/>
      <c r="M766" s="238"/>
      <c r="N766" s="239"/>
      <c r="O766" s="239"/>
      <c r="P766" s="239"/>
      <c r="Q766" s="239"/>
      <c r="R766" s="239"/>
      <c r="S766" s="239"/>
      <c r="T766" s="240"/>
      <c r="U766" s="14"/>
      <c r="V766" s="14"/>
      <c r="W766" s="14"/>
      <c r="X766" s="14"/>
      <c r="Y766" s="14"/>
      <c r="Z766" s="14"/>
      <c r="AA766" s="14"/>
      <c r="AB766" s="14"/>
      <c r="AC766" s="14"/>
      <c r="AD766" s="14"/>
      <c r="AE766" s="14"/>
      <c r="AT766" s="241" t="s">
        <v>147</v>
      </c>
      <c r="AU766" s="241" t="s">
        <v>91</v>
      </c>
      <c r="AV766" s="14" t="s">
        <v>91</v>
      </c>
      <c r="AW766" s="14" t="s">
        <v>43</v>
      </c>
      <c r="AX766" s="14" t="s">
        <v>23</v>
      </c>
      <c r="AY766" s="241" t="s">
        <v>137</v>
      </c>
    </row>
    <row r="767" s="2" customFormat="1" ht="16.5" customHeight="1">
      <c r="A767" s="41"/>
      <c r="B767" s="42"/>
      <c r="C767" s="207" t="s">
        <v>1457</v>
      </c>
      <c r="D767" s="207" t="s">
        <v>140</v>
      </c>
      <c r="E767" s="208" t="s">
        <v>1458</v>
      </c>
      <c r="F767" s="209" t="s">
        <v>1459</v>
      </c>
      <c r="G767" s="210" t="s">
        <v>143</v>
      </c>
      <c r="H767" s="211">
        <v>2</v>
      </c>
      <c r="I767" s="212"/>
      <c r="J767" s="213">
        <f>ROUND(I767*H767,2)</f>
        <v>0</v>
      </c>
      <c r="K767" s="209" t="s">
        <v>36</v>
      </c>
      <c r="L767" s="47"/>
      <c r="M767" s="214" t="s">
        <v>36</v>
      </c>
      <c r="N767" s="215" t="s">
        <v>53</v>
      </c>
      <c r="O767" s="87"/>
      <c r="P767" s="216">
        <f>O767*H767</f>
        <v>0</v>
      </c>
      <c r="Q767" s="216">
        <v>0</v>
      </c>
      <c r="R767" s="216">
        <f>Q767*H767</f>
        <v>0</v>
      </c>
      <c r="S767" s="216">
        <v>0</v>
      </c>
      <c r="T767" s="217">
        <f>S767*H767</f>
        <v>0</v>
      </c>
      <c r="U767" s="41"/>
      <c r="V767" s="41"/>
      <c r="W767" s="41"/>
      <c r="X767" s="41"/>
      <c r="Y767" s="41"/>
      <c r="Z767" s="41"/>
      <c r="AA767" s="41"/>
      <c r="AB767" s="41"/>
      <c r="AC767" s="41"/>
      <c r="AD767" s="41"/>
      <c r="AE767" s="41"/>
      <c r="AR767" s="218" t="s">
        <v>322</v>
      </c>
      <c r="AT767" s="218" t="s">
        <v>140</v>
      </c>
      <c r="AU767" s="218" t="s">
        <v>91</v>
      </c>
      <c r="AY767" s="19" t="s">
        <v>137</v>
      </c>
      <c r="BE767" s="219">
        <f>IF(N767="základní",J767,0)</f>
        <v>0</v>
      </c>
      <c r="BF767" s="219">
        <f>IF(N767="snížená",J767,0)</f>
        <v>0</v>
      </c>
      <c r="BG767" s="219">
        <f>IF(N767="zákl. přenesená",J767,0)</f>
        <v>0</v>
      </c>
      <c r="BH767" s="219">
        <f>IF(N767="sníž. přenesená",J767,0)</f>
        <v>0</v>
      </c>
      <c r="BI767" s="219">
        <f>IF(N767="nulová",J767,0)</f>
        <v>0</v>
      </c>
      <c r="BJ767" s="19" t="s">
        <v>23</v>
      </c>
      <c r="BK767" s="219">
        <f>ROUND(I767*H767,2)</f>
        <v>0</v>
      </c>
      <c r="BL767" s="19" t="s">
        <v>322</v>
      </c>
      <c r="BM767" s="218" t="s">
        <v>1460</v>
      </c>
    </row>
    <row r="768" s="14" customFormat="1">
      <c r="A768" s="14"/>
      <c r="B768" s="231"/>
      <c r="C768" s="232"/>
      <c r="D768" s="222" t="s">
        <v>147</v>
      </c>
      <c r="E768" s="233" t="s">
        <v>36</v>
      </c>
      <c r="F768" s="234" t="s">
        <v>1461</v>
      </c>
      <c r="G768" s="232"/>
      <c r="H768" s="235">
        <v>1</v>
      </c>
      <c r="I768" s="236"/>
      <c r="J768" s="232"/>
      <c r="K768" s="232"/>
      <c r="L768" s="237"/>
      <c r="M768" s="238"/>
      <c r="N768" s="239"/>
      <c r="O768" s="239"/>
      <c r="P768" s="239"/>
      <c r="Q768" s="239"/>
      <c r="R768" s="239"/>
      <c r="S768" s="239"/>
      <c r="T768" s="240"/>
      <c r="U768" s="14"/>
      <c r="V768" s="14"/>
      <c r="W768" s="14"/>
      <c r="X768" s="14"/>
      <c r="Y768" s="14"/>
      <c r="Z768" s="14"/>
      <c r="AA768" s="14"/>
      <c r="AB768" s="14"/>
      <c r="AC768" s="14"/>
      <c r="AD768" s="14"/>
      <c r="AE768" s="14"/>
      <c r="AT768" s="241" t="s">
        <v>147</v>
      </c>
      <c r="AU768" s="241" t="s">
        <v>91</v>
      </c>
      <c r="AV768" s="14" t="s">
        <v>91</v>
      </c>
      <c r="AW768" s="14" t="s">
        <v>43</v>
      </c>
      <c r="AX768" s="14" t="s">
        <v>82</v>
      </c>
      <c r="AY768" s="241" t="s">
        <v>137</v>
      </c>
    </row>
    <row r="769" s="14" customFormat="1">
      <c r="A769" s="14"/>
      <c r="B769" s="231"/>
      <c r="C769" s="232"/>
      <c r="D769" s="222" t="s">
        <v>147</v>
      </c>
      <c r="E769" s="233" t="s">
        <v>36</v>
      </c>
      <c r="F769" s="234" t="s">
        <v>1462</v>
      </c>
      <c r="G769" s="232"/>
      <c r="H769" s="235">
        <v>1</v>
      </c>
      <c r="I769" s="236"/>
      <c r="J769" s="232"/>
      <c r="K769" s="232"/>
      <c r="L769" s="237"/>
      <c r="M769" s="238"/>
      <c r="N769" s="239"/>
      <c r="O769" s="239"/>
      <c r="P769" s="239"/>
      <c r="Q769" s="239"/>
      <c r="R769" s="239"/>
      <c r="S769" s="239"/>
      <c r="T769" s="240"/>
      <c r="U769" s="14"/>
      <c r="V769" s="14"/>
      <c r="W769" s="14"/>
      <c r="X769" s="14"/>
      <c r="Y769" s="14"/>
      <c r="Z769" s="14"/>
      <c r="AA769" s="14"/>
      <c r="AB769" s="14"/>
      <c r="AC769" s="14"/>
      <c r="AD769" s="14"/>
      <c r="AE769" s="14"/>
      <c r="AT769" s="241" t="s">
        <v>147</v>
      </c>
      <c r="AU769" s="241" t="s">
        <v>91</v>
      </c>
      <c r="AV769" s="14" t="s">
        <v>91</v>
      </c>
      <c r="AW769" s="14" t="s">
        <v>43</v>
      </c>
      <c r="AX769" s="14" t="s">
        <v>82</v>
      </c>
      <c r="AY769" s="241" t="s">
        <v>137</v>
      </c>
    </row>
    <row r="770" s="2" customFormat="1" ht="16.5" customHeight="1">
      <c r="A770" s="41"/>
      <c r="B770" s="42"/>
      <c r="C770" s="207" t="s">
        <v>1463</v>
      </c>
      <c r="D770" s="207" t="s">
        <v>140</v>
      </c>
      <c r="E770" s="208" t="s">
        <v>1464</v>
      </c>
      <c r="F770" s="209" t="s">
        <v>1465</v>
      </c>
      <c r="G770" s="210" t="s">
        <v>143</v>
      </c>
      <c r="H770" s="211">
        <v>1</v>
      </c>
      <c r="I770" s="212"/>
      <c r="J770" s="213">
        <f>ROUND(I770*H770,2)</f>
        <v>0</v>
      </c>
      <c r="K770" s="209" t="s">
        <v>36</v>
      </c>
      <c r="L770" s="47"/>
      <c r="M770" s="214" t="s">
        <v>36</v>
      </c>
      <c r="N770" s="215" t="s">
        <v>53</v>
      </c>
      <c r="O770" s="87"/>
      <c r="P770" s="216">
        <f>O770*H770</f>
        <v>0</v>
      </c>
      <c r="Q770" s="216">
        <v>0</v>
      </c>
      <c r="R770" s="216">
        <f>Q770*H770</f>
        <v>0</v>
      </c>
      <c r="S770" s="216">
        <v>0</v>
      </c>
      <c r="T770" s="217">
        <f>S770*H770</f>
        <v>0</v>
      </c>
      <c r="U770" s="41"/>
      <c r="V770" s="41"/>
      <c r="W770" s="41"/>
      <c r="X770" s="41"/>
      <c r="Y770" s="41"/>
      <c r="Z770" s="41"/>
      <c r="AA770" s="41"/>
      <c r="AB770" s="41"/>
      <c r="AC770" s="41"/>
      <c r="AD770" s="41"/>
      <c r="AE770" s="41"/>
      <c r="AR770" s="218" t="s">
        <v>322</v>
      </c>
      <c r="AT770" s="218" t="s">
        <v>140</v>
      </c>
      <c r="AU770" s="218" t="s">
        <v>91</v>
      </c>
      <c r="AY770" s="19" t="s">
        <v>137</v>
      </c>
      <c r="BE770" s="219">
        <f>IF(N770="základní",J770,0)</f>
        <v>0</v>
      </c>
      <c r="BF770" s="219">
        <f>IF(N770="snížená",J770,0)</f>
        <v>0</v>
      </c>
      <c r="BG770" s="219">
        <f>IF(N770="zákl. přenesená",J770,0)</f>
        <v>0</v>
      </c>
      <c r="BH770" s="219">
        <f>IF(N770="sníž. přenesená",J770,0)</f>
        <v>0</v>
      </c>
      <c r="BI770" s="219">
        <f>IF(N770="nulová",J770,0)</f>
        <v>0</v>
      </c>
      <c r="BJ770" s="19" t="s">
        <v>23</v>
      </c>
      <c r="BK770" s="219">
        <f>ROUND(I770*H770,2)</f>
        <v>0</v>
      </c>
      <c r="BL770" s="19" t="s">
        <v>322</v>
      </c>
      <c r="BM770" s="218" t="s">
        <v>1466</v>
      </c>
    </row>
    <row r="771" s="2" customFormat="1" ht="16.5" customHeight="1">
      <c r="A771" s="41"/>
      <c r="B771" s="42"/>
      <c r="C771" s="207" t="s">
        <v>1467</v>
      </c>
      <c r="D771" s="207" t="s">
        <v>140</v>
      </c>
      <c r="E771" s="208" t="s">
        <v>1468</v>
      </c>
      <c r="F771" s="209" t="s">
        <v>1469</v>
      </c>
      <c r="G771" s="210" t="s">
        <v>394</v>
      </c>
      <c r="H771" s="211">
        <v>5</v>
      </c>
      <c r="I771" s="212"/>
      <c r="J771" s="213">
        <f>ROUND(I771*H771,2)</f>
        <v>0</v>
      </c>
      <c r="K771" s="209" t="s">
        <v>36</v>
      </c>
      <c r="L771" s="47"/>
      <c r="M771" s="214" t="s">
        <v>36</v>
      </c>
      <c r="N771" s="215" t="s">
        <v>53</v>
      </c>
      <c r="O771" s="87"/>
      <c r="P771" s="216">
        <f>O771*H771</f>
        <v>0</v>
      </c>
      <c r="Q771" s="216">
        <v>0.0050000000000000001</v>
      </c>
      <c r="R771" s="216">
        <f>Q771*H771</f>
        <v>0.025000000000000001</v>
      </c>
      <c r="S771" s="216">
        <v>0</v>
      </c>
      <c r="T771" s="217">
        <f>S771*H771</f>
        <v>0</v>
      </c>
      <c r="U771" s="41"/>
      <c r="V771" s="41"/>
      <c r="W771" s="41"/>
      <c r="X771" s="41"/>
      <c r="Y771" s="41"/>
      <c r="Z771" s="41"/>
      <c r="AA771" s="41"/>
      <c r="AB771" s="41"/>
      <c r="AC771" s="41"/>
      <c r="AD771" s="41"/>
      <c r="AE771" s="41"/>
      <c r="AR771" s="218" t="s">
        <v>322</v>
      </c>
      <c r="AT771" s="218" t="s">
        <v>140</v>
      </c>
      <c r="AU771" s="218" t="s">
        <v>91</v>
      </c>
      <c r="AY771" s="19" t="s">
        <v>137</v>
      </c>
      <c r="BE771" s="219">
        <f>IF(N771="základní",J771,0)</f>
        <v>0</v>
      </c>
      <c r="BF771" s="219">
        <f>IF(N771="snížená",J771,0)</f>
        <v>0</v>
      </c>
      <c r="BG771" s="219">
        <f>IF(N771="zákl. přenesená",J771,0)</f>
        <v>0</v>
      </c>
      <c r="BH771" s="219">
        <f>IF(N771="sníž. přenesená",J771,0)</f>
        <v>0</v>
      </c>
      <c r="BI771" s="219">
        <f>IF(N771="nulová",J771,0)</f>
        <v>0</v>
      </c>
      <c r="BJ771" s="19" t="s">
        <v>23</v>
      </c>
      <c r="BK771" s="219">
        <f>ROUND(I771*H771,2)</f>
        <v>0</v>
      </c>
      <c r="BL771" s="19" t="s">
        <v>322</v>
      </c>
      <c r="BM771" s="218" t="s">
        <v>1470</v>
      </c>
    </row>
    <row r="772" s="14" customFormat="1">
      <c r="A772" s="14"/>
      <c r="B772" s="231"/>
      <c r="C772" s="232"/>
      <c r="D772" s="222" t="s">
        <v>147</v>
      </c>
      <c r="E772" s="233" t="s">
        <v>36</v>
      </c>
      <c r="F772" s="234" t="s">
        <v>136</v>
      </c>
      <c r="G772" s="232"/>
      <c r="H772" s="235">
        <v>5</v>
      </c>
      <c r="I772" s="236"/>
      <c r="J772" s="232"/>
      <c r="K772" s="232"/>
      <c r="L772" s="237"/>
      <c r="M772" s="238"/>
      <c r="N772" s="239"/>
      <c r="O772" s="239"/>
      <c r="P772" s="239"/>
      <c r="Q772" s="239"/>
      <c r="R772" s="239"/>
      <c r="S772" s="239"/>
      <c r="T772" s="240"/>
      <c r="U772" s="14"/>
      <c r="V772" s="14"/>
      <c r="W772" s="14"/>
      <c r="X772" s="14"/>
      <c r="Y772" s="14"/>
      <c r="Z772" s="14"/>
      <c r="AA772" s="14"/>
      <c r="AB772" s="14"/>
      <c r="AC772" s="14"/>
      <c r="AD772" s="14"/>
      <c r="AE772" s="14"/>
      <c r="AT772" s="241" t="s">
        <v>147</v>
      </c>
      <c r="AU772" s="241" t="s">
        <v>91</v>
      </c>
      <c r="AV772" s="14" t="s">
        <v>91</v>
      </c>
      <c r="AW772" s="14" t="s">
        <v>43</v>
      </c>
      <c r="AX772" s="14" t="s">
        <v>23</v>
      </c>
      <c r="AY772" s="241" t="s">
        <v>137</v>
      </c>
    </row>
    <row r="773" s="2" customFormat="1" ht="37.8" customHeight="1">
      <c r="A773" s="41"/>
      <c r="B773" s="42"/>
      <c r="C773" s="207" t="s">
        <v>1471</v>
      </c>
      <c r="D773" s="207" t="s">
        <v>140</v>
      </c>
      <c r="E773" s="208" t="s">
        <v>1472</v>
      </c>
      <c r="F773" s="209" t="s">
        <v>1473</v>
      </c>
      <c r="G773" s="210" t="s">
        <v>280</v>
      </c>
      <c r="H773" s="211">
        <v>101</v>
      </c>
      <c r="I773" s="212"/>
      <c r="J773" s="213">
        <f>ROUND(I773*H773,2)</f>
        <v>0</v>
      </c>
      <c r="K773" s="209" t="s">
        <v>226</v>
      </c>
      <c r="L773" s="47"/>
      <c r="M773" s="214" t="s">
        <v>36</v>
      </c>
      <c r="N773" s="215" t="s">
        <v>53</v>
      </c>
      <c r="O773" s="87"/>
      <c r="P773" s="216">
        <f>O773*H773</f>
        <v>0</v>
      </c>
      <c r="Q773" s="216">
        <v>0.00027999999999999998</v>
      </c>
      <c r="R773" s="216">
        <f>Q773*H773</f>
        <v>0.028279999999999996</v>
      </c>
      <c r="S773" s="216">
        <v>0</v>
      </c>
      <c r="T773" s="217">
        <f>S773*H773</f>
        <v>0</v>
      </c>
      <c r="U773" s="41"/>
      <c r="V773" s="41"/>
      <c r="W773" s="41"/>
      <c r="X773" s="41"/>
      <c r="Y773" s="41"/>
      <c r="Z773" s="41"/>
      <c r="AA773" s="41"/>
      <c r="AB773" s="41"/>
      <c r="AC773" s="41"/>
      <c r="AD773" s="41"/>
      <c r="AE773" s="41"/>
      <c r="AR773" s="218" t="s">
        <v>322</v>
      </c>
      <c r="AT773" s="218" t="s">
        <v>140</v>
      </c>
      <c r="AU773" s="218" t="s">
        <v>91</v>
      </c>
      <c r="AY773" s="19" t="s">
        <v>137</v>
      </c>
      <c r="BE773" s="219">
        <f>IF(N773="základní",J773,0)</f>
        <v>0</v>
      </c>
      <c r="BF773" s="219">
        <f>IF(N773="snížená",J773,0)</f>
        <v>0</v>
      </c>
      <c r="BG773" s="219">
        <f>IF(N773="zákl. přenesená",J773,0)</f>
        <v>0</v>
      </c>
      <c r="BH773" s="219">
        <f>IF(N773="sníž. přenesená",J773,0)</f>
        <v>0</v>
      </c>
      <c r="BI773" s="219">
        <f>IF(N773="nulová",J773,0)</f>
        <v>0</v>
      </c>
      <c r="BJ773" s="19" t="s">
        <v>23</v>
      </c>
      <c r="BK773" s="219">
        <f>ROUND(I773*H773,2)</f>
        <v>0</v>
      </c>
      <c r="BL773" s="19" t="s">
        <v>322</v>
      </c>
      <c r="BM773" s="218" t="s">
        <v>1474</v>
      </c>
    </row>
    <row r="774" s="2" customFormat="1">
      <c r="A774" s="41"/>
      <c r="B774" s="42"/>
      <c r="C774" s="43"/>
      <c r="D774" s="256" t="s">
        <v>228</v>
      </c>
      <c r="E774" s="43"/>
      <c r="F774" s="257" t="s">
        <v>1475</v>
      </c>
      <c r="G774" s="43"/>
      <c r="H774" s="43"/>
      <c r="I774" s="258"/>
      <c r="J774" s="43"/>
      <c r="K774" s="43"/>
      <c r="L774" s="47"/>
      <c r="M774" s="259"/>
      <c r="N774" s="260"/>
      <c r="O774" s="87"/>
      <c r="P774" s="87"/>
      <c r="Q774" s="87"/>
      <c r="R774" s="87"/>
      <c r="S774" s="87"/>
      <c r="T774" s="88"/>
      <c r="U774" s="41"/>
      <c r="V774" s="41"/>
      <c r="W774" s="41"/>
      <c r="X774" s="41"/>
      <c r="Y774" s="41"/>
      <c r="Z774" s="41"/>
      <c r="AA774" s="41"/>
      <c r="AB774" s="41"/>
      <c r="AC774" s="41"/>
      <c r="AD774" s="41"/>
      <c r="AE774" s="41"/>
      <c r="AT774" s="19" t="s">
        <v>228</v>
      </c>
      <c r="AU774" s="19" t="s">
        <v>91</v>
      </c>
    </row>
    <row r="775" s="14" customFormat="1">
      <c r="A775" s="14"/>
      <c r="B775" s="231"/>
      <c r="C775" s="232"/>
      <c r="D775" s="222" t="s">
        <v>147</v>
      </c>
      <c r="E775" s="233" t="s">
        <v>36</v>
      </c>
      <c r="F775" s="234" t="s">
        <v>1476</v>
      </c>
      <c r="G775" s="232"/>
      <c r="H775" s="235">
        <v>101</v>
      </c>
      <c r="I775" s="236"/>
      <c r="J775" s="232"/>
      <c r="K775" s="232"/>
      <c r="L775" s="237"/>
      <c r="M775" s="238"/>
      <c r="N775" s="239"/>
      <c r="O775" s="239"/>
      <c r="P775" s="239"/>
      <c r="Q775" s="239"/>
      <c r="R775" s="239"/>
      <c r="S775" s="239"/>
      <c r="T775" s="240"/>
      <c r="U775" s="14"/>
      <c r="V775" s="14"/>
      <c r="W775" s="14"/>
      <c r="X775" s="14"/>
      <c r="Y775" s="14"/>
      <c r="Z775" s="14"/>
      <c r="AA775" s="14"/>
      <c r="AB775" s="14"/>
      <c r="AC775" s="14"/>
      <c r="AD775" s="14"/>
      <c r="AE775" s="14"/>
      <c r="AT775" s="241" t="s">
        <v>147</v>
      </c>
      <c r="AU775" s="241" t="s">
        <v>91</v>
      </c>
      <c r="AV775" s="14" t="s">
        <v>91</v>
      </c>
      <c r="AW775" s="14" t="s">
        <v>43</v>
      </c>
      <c r="AX775" s="14" t="s">
        <v>23</v>
      </c>
      <c r="AY775" s="241" t="s">
        <v>137</v>
      </c>
    </row>
    <row r="776" s="2" customFormat="1" ht="16.5" customHeight="1">
      <c r="A776" s="41"/>
      <c r="B776" s="42"/>
      <c r="C776" s="207" t="s">
        <v>1477</v>
      </c>
      <c r="D776" s="207" t="s">
        <v>140</v>
      </c>
      <c r="E776" s="208" t="s">
        <v>1478</v>
      </c>
      <c r="F776" s="209" t="s">
        <v>1479</v>
      </c>
      <c r="G776" s="210" t="s">
        <v>394</v>
      </c>
      <c r="H776" s="211">
        <v>1</v>
      </c>
      <c r="I776" s="212"/>
      <c r="J776" s="213">
        <f>ROUND(I776*H776,2)</f>
        <v>0</v>
      </c>
      <c r="K776" s="209" t="s">
        <v>36</v>
      </c>
      <c r="L776" s="47"/>
      <c r="M776" s="214" t="s">
        <v>36</v>
      </c>
      <c r="N776" s="215" t="s">
        <v>53</v>
      </c>
      <c r="O776" s="87"/>
      <c r="P776" s="216">
        <f>O776*H776</f>
        <v>0</v>
      </c>
      <c r="Q776" s="216">
        <v>0</v>
      </c>
      <c r="R776" s="216">
        <f>Q776*H776</f>
        <v>0</v>
      </c>
      <c r="S776" s="216">
        <v>0</v>
      </c>
      <c r="T776" s="217">
        <f>S776*H776</f>
        <v>0</v>
      </c>
      <c r="U776" s="41"/>
      <c r="V776" s="41"/>
      <c r="W776" s="41"/>
      <c r="X776" s="41"/>
      <c r="Y776" s="41"/>
      <c r="Z776" s="41"/>
      <c r="AA776" s="41"/>
      <c r="AB776" s="41"/>
      <c r="AC776" s="41"/>
      <c r="AD776" s="41"/>
      <c r="AE776" s="41"/>
      <c r="AR776" s="218" t="s">
        <v>322</v>
      </c>
      <c r="AT776" s="218" t="s">
        <v>140</v>
      </c>
      <c r="AU776" s="218" t="s">
        <v>91</v>
      </c>
      <c r="AY776" s="19" t="s">
        <v>137</v>
      </c>
      <c r="BE776" s="219">
        <f>IF(N776="základní",J776,0)</f>
        <v>0</v>
      </c>
      <c r="BF776" s="219">
        <f>IF(N776="snížená",J776,0)</f>
        <v>0</v>
      </c>
      <c r="BG776" s="219">
        <f>IF(N776="zákl. přenesená",J776,0)</f>
        <v>0</v>
      </c>
      <c r="BH776" s="219">
        <f>IF(N776="sníž. přenesená",J776,0)</f>
        <v>0</v>
      </c>
      <c r="BI776" s="219">
        <f>IF(N776="nulová",J776,0)</f>
        <v>0</v>
      </c>
      <c r="BJ776" s="19" t="s">
        <v>23</v>
      </c>
      <c r="BK776" s="219">
        <f>ROUND(I776*H776,2)</f>
        <v>0</v>
      </c>
      <c r="BL776" s="19" t="s">
        <v>322</v>
      </c>
      <c r="BM776" s="218" t="s">
        <v>1480</v>
      </c>
    </row>
    <row r="777" s="2" customFormat="1" ht="16.5" customHeight="1">
      <c r="A777" s="41"/>
      <c r="B777" s="42"/>
      <c r="C777" s="261" t="s">
        <v>1481</v>
      </c>
      <c r="D777" s="261" t="s">
        <v>285</v>
      </c>
      <c r="E777" s="262" t="s">
        <v>1482</v>
      </c>
      <c r="F777" s="263" t="s">
        <v>1483</v>
      </c>
      <c r="G777" s="264" t="s">
        <v>394</v>
      </c>
      <c r="H777" s="265">
        <v>1</v>
      </c>
      <c r="I777" s="266"/>
      <c r="J777" s="267">
        <f>ROUND(I777*H777,2)</f>
        <v>0</v>
      </c>
      <c r="K777" s="263" t="s">
        <v>281</v>
      </c>
      <c r="L777" s="268"/>
      <c r="M777" s="269" t="s">
        <v>36</v>
      </c>
      <c r="N777" s="270" t="s">
        <v>53</v>
      </c>
      <c r="O777" s="87"/>
      <c r="P777" s="216">
        <f>O777*H777</f>
        <v>0</v>
      </c>
      <c r="Q777" s="216">
        <v>0.0327</v>
      </c>
      <c r="R777" s="216">
        <f>Q777*H777</f>
        <v>0.0327</v>
      </c>
      <c r="S777" s="216">
        <v>0</v>
      </c>
      <c r="T777" s="217">
        <f>S777*H777</f>
        <v>0</v>
      </c>
      <c r="U777" s="41"/>
      <c r="V777" s="41"/>
      <c r="W777" s="41"/>
      <c r="X777" s="41"/>
      <c r="Y777" s="41"/>
      <c r="Z777" s="41"/>
      <c r="AA777" s="41"/>
      <c r="AB777" s="41"/>
      <c r="AC777" s="41"/>
      <c r="AD777" s="41"/>
      <c r="AE777" s="41"/>
      <c r="AR777" s="218" t="s">
        <v>418</v>
      </c>
      <c r="AT777" s="218" t="s">
        <v>285</v>
      </c>
      <c r="AU777" s="218" t="s">
        <v>91</v>
      </c>
      <c r="AY777" s="19" t="s">
        <v>137</v>
      </c>
      <c r="BE777" s="219">
        <f>IF(N777="základní",J777,0)</f>
        <v>0</v>
      </c>
      <c r="BF777" s="219">
        <f>IF(N777="snížená",J777,0)</f>
        <v>0</v>
      </c>
      <c r="BG777" s="219">
        <f>IF(N777="zákl. přenesená",J777,0)</f>
        <v>0</v>
      </c>
      <c r="BH777" s="219">
        <f>IF(N777="sníž. přenesená",J777,0)</f>
        <v>0</v>
      </c>
      <c r="BI777" s="219">
        <f>IF(N777="nulová",J777,0)</f>
        <v>0</v>
      </c>
      <c r="BJ777" s="19" t="s">
        <v>23</v>
      </c>
      <c r="BK777" s="219">
        <f>ROUND(I777*H777,2)</f>
        <v>0</v>
      </c>
      <c r="BL777" s="19" t="s">
        <v>322</v>
      </c>
      <c r="BM777" s="218" t="s">
        <v>1484</v>
      </c>
    </row>
    <row r="778" s="14" customFormat="1">
      <c r="A778" s="14"/>
      <c r="B778" s="231"/>
      <c r="C778" s="232"/>
      <c r="D778" s="222" t="s">
        <v>147</v>
      </c>
      <c r="E778" s="233" t="s">
        <v>36</v>
      </c>
      <c r="F778" s="234" t="s">
        <v>23</v>
      </c>
      <c r="G778" s="232"/>
      <c r="H778" s="235">
        <v>1</v>
      </c>
      <c r="I778" s="236"/>
      <c r="J778" s="232"/>
      <c r="K778" s="232"/>
      <c r="L778" s="237"/>
      <c r="M778" s="238"/>
      <c r="N778" s="239"/>
      <c r="O778" s="239"/>
      <c r="P778" s="239"/>
      <c r="Q778" s="239"/>
      <c r="R778" s="239"/>
      <c r="S778" s="239"/>
      <c r="T778" s="240"/>
      <c r="U778" s="14"/>
      <c r="V778" s="14"/>
      <c r="W778" s="14"/>
      <c r="X778" s="14"/>
      <c r="Y778" s="14"/>
      <c r="Z778" s="14"/>
      <c r="AA778" s="14"/>
      <c r="AB778" s="14"/>
      <c r="AC778" s="14"/>
      <c r="AD778" s="14"/>
      <c r="AE778" s="14"/>
      <c r="AT778" s="241" t="s">
        <v>147</v>
      </c>
      <c r="AU778" s="241" t="s">
        <v>91</v>
      </c>
      <c r="AV778" s="14" t="s">
        <v>91</v>
      </c>
      <c r="AW778" s="14" t="s">
        <v>43</v>
      </c>
      <c r="AX778" s="14" t="s">
        <v>23</v>
      </c>
      <c r="AY778" s="241" t="s">
        <v>137</v>
      </c>
    </row>
    <row r="779" s="2" customFormat="1" ht="24.15" customHeight="1">
      <c r="A779" s="41"/>
      <c r="B779" s="42"/>
      <c r="C779" s="207" t="s">
        <v>1485</v>
      </c>
      <c r="D779" s="207" t="s">
        <v>140</v>
      </c>
      <c r="E779" s="208" t="s">
        <v>1486</v>
      </c>
      <c r="F779" s="209" t="s">
        <v>1487</v>
      </c>
      <c r="G779" s="210" t="s">
        <v>225</v>
      </c>
      <c r="H779" s="211">
        <v>2.1600000000000001</v>
      </c>
      <c r="I779" s="212"/>
      <c r="J779" s="213">
        <f>ROUND(I779*H779,2)</f>
        <v>0</v>
      </c>
      <c r="K779" s="209" t="s">
        <v>226</v>
      </c>
      <c r="L779" s="47"/>
      <c r="M779" s="214" t="s">
        <v>36</v>
      </c>
      <c r="N779" s="215" t="s">
        <v>53</v>
      </c>
      <c r="O779" s="87"/>
      <c r="P779" s="216">
        <f>O779*H779</f>
        <v>0</v>
      </c>
      <c r="Q779" s="216">
        <v>0</v>
      </c>
      <c r="R779" s="216">
        <f>Q779*H779</f>
        <v>0</v>
      </c>
      <c r="S779" s="216">
        <v>0</v>
      </c>
      <c r="T779" s="217">
        <f>S779*H779</f>
        <v>0</v>
      </c>
      <c r="U779" s="41"/>
      <c r="V779" s="41"/>
      <c r="W779" s="41"/>
      <c r="X779" s="41"/>
      <c r="Y779" s="41"/>
      <c r="Z779" s="41"/>
      <c r="AA779" s="41"/>
      <c r="AB779" s="41"/>
      <c r="AC779" s="41"/>
      <c r="AD779" s="41"/>
      <c r="AE779" s="41"/>
      <c r="AR779" s="218" t="s">
        <v>322</v>
      </c>
      <c r="AT779" s="218" t="s">
        <v>140</v>
      </c>
      <c r="AU779" s="218" t="s">
        <v>91</v>
      </c>
      <c r="AY779" s="19" t="s">
        <v>137</v>
      </c>
      <c r="BE779" s="219">
        <f>IF(N779="základní",J779,0)</f>
        <v>0</v>
      </c>
      <c r="BF779" s="219">
        <f>IF(N779="snížená",J779,0)</f>
        <v>0</v>
      </c>
      <c r="BG779" s="219">
        <f>IF(N779="zákl. přenesená",J779,0)</f>
        <v>0</v>
      </c>
      <c r="BH779" s="219">
        <f>IF(N779="sníž. přenesená",J779,0)</f>
        <v>0</v>
      </c>
      <c r="BI779" s="219">
        <f>IF(N779="nulová",J779,0)</f>
        <v>0</v>
      </c>
      <c r="BJ779" s="19" t="s">
        <v>23</v>
      </c>
      <c r="BK779" s="219">
        <f>ROUND(I779*H779,2)</f>
        <v>0</v>
      </c>
      <c r="BL779" s="19" t="s">
        <v>322</v>
      </c>
      <c r="BM779" s="218" t="s">
        <v>1488</v>
      </c>
    </row>
    <row r="780" s="2" customFormat="1">
      <c r="A780" s="41"/>
      <c r="B780" s="42"/>
      <c r="C780" s="43"/>
      <c r="D780" s="256" t="s">
        <v>228</v>
      </c>
      <c r="E780" s="43"/>
      <c r="F780" s="257" t="s">
        <v>1489</v>
      </c>
      <c r="G780" s="43"/>
      <c r="H780" s="43"/>
      <c r="I780" s="258"/>
      <c r="J780" s="43"/>
      <c r="K780" s="43"/>
      <c r="L780" s="47"/>
      <c r="M780" s="259"/>
      <c r="N780" s="260"/>
      <c r="O780" s="87"/>
      <c r="P780" s="87"/>
      <c r="Q780" s="87"/>
      <c r="R780" s="87"/>
      <c r="S780" s="87"/>
      <c r="T780" s="88"/>
      <c r="U780" s="41"/>
      <c r="V780" s="41"/>
      <c r="W780" s="41"/>
      <c r="X780" s="41"/>
      <c r="Y780" s="41"/>
      <c r="Z780" s="41"/>
      <c r="AA780" s="41"/>
      <c r="AB780" s="41"/>
      <c r="AC780" s="41"/>
      <c r="AD780" s="41"/>
      <c r="AE780" s="41"/>
      <c r="AT780" s="19" t="s">
        <v>228</v>
      </c>
      <c r="AU780" s="19" t="s">
        <v>91</v>
      </c>
    </row>
    <row r="781" s="14" customFormat="1">
      <c r="A781" s="14"/>
      <c r="B781" s="231"/>
      <c r="C781" s="232"/>
      <c r="D781" s="222" t="s">
        <v>147</v>
      </c>
      <c r="E781" s="233" t="s">
        <v>36</v>
      </c>
      <c r="F781" s="234" t="s">
        <v>1490</v>
      </c>
      <c r="G781" s="232"/>
      <c r="H781" s="235">
        <v>2.1600000000000001</v>
      </c>
      <c r="I781" s="236"/>
      <c r="J781" s="232"/>
      <c r="K781" s="232"/>
      <c r="L781" s="237"/>
      <c r="M781" s="238"/>
      <c r="N781" s="239"/>
      <c r="O781" s="239"/>
      <c r="P781" s="239"/>
      <c r="Q781" s="239"/>
      <c r="R781" s="239"/>
      <c r="S781" s="239"/>
      <c r="T781" s="240"/>
      <c r="U781" s="14"/>
      <c r="V781" s="14"/>
      <c r="W781" s="14"/>
      <c r="X781" s="14"/>
      <c r="Y781" s="14"/>
      <c r="Z781" s="14"/>
      <c r="AA781" s="14"/>
      <c r="AB781" s="14"/>
      <c r="AC781" s="14"/>
      <c r="AD781" s="14"/>
      <c r="AE781" s="14"/>
      <c r="AT781" s="241" t="s">
        <v>147</v>
      </c>
      <c r="AU781" s="241" t="s">
        <v>91</v>
      </c>
      <c r="AV781" s="14" t="s">
        <v>91</v>
      </c>
      <c r="AW781" s="14" t="s">
        <v>43</v>
      </c>
      <c r="AX781" s="14" t="s">
        <v>82</v>
      </c>
      <c r="AY781" s="241" t="s">
        <v>137</v>
      </c>
    </row>
    <row r="782" s="15" customFormat="1">
      <c r="A782" s="15"/>
      <c r="B782" s="242"/>
      <c r="C782" s="243"/>
      <c r="D782" s="222" t="s">
        <v>147</v>
      </c>
      <c r="E782" s="244" t="s">
        <v>36</v>
      </c>
      <c r="F782" s="245" t="s">
        <v>149</v>
      </c>
      <c r="G782" s="243"/>
      <c r="H782" s="246">
        <v>2.1600000000000001</v>
      </c>
      <c r="I782" s="247"/>
      <c r="J782" s="243"/>
      <c r="K782" s="243"/>
      <c r="L782" s="248"/>
      <c r="M782" s="249"/>
      <c r="N782" s="250"/>
      <c r="O782" s="250"/>
      <c r="P782" s="250"/>
      <c r="Q782" s="250"/>
      <c r="R782" s="250"/>
      <c r="S782" s="250"/>
      <c r="T782" s="251"/>
      <c r="U782" s="15"/>
      <c r="V782" s="15"/>
      <c r="W782" s="15"/>
      <c r="X782" s="15"/>
      <c r="Y782" s="15"/>
      <c r="Z782" s="15"/>
      <c r="AA782" s="15"/>
      <c r="AB782" s="15"/>
      <c r="AC782" s="15"/>
      <c r="AD782" s="15"/>
      <c r="AE782" s="15"/>
      <c r="AT782" s="252" t="s">
        <v>147</v>
      </c>
      <c r="AU782" s="252" t="s">
        <v>91</v>
      </c>
      <c r="AV782" s="15" t="s">
        <v>150</v>
      </c>
      <c r="AW782" s="15" t="s">
        <v>4</v>
      </c>
      <c r="AX782" s="15" t="s">
        <v>23</v>
      </c>
      <c r="AY782" s="252" t="s">
        <v>137</v>
      </c>
    </row>
    <row r="783" s="2" customFormat="1" ht="16.5" customHeight="1">
      <c r="A783" s="41"/>
      <c r="B783" s="42"/>
      <c r="C783" s="261" t="s">
        <v>1491</v>
      </c>
      <c r="D783" s="261" t="s">
        <v>285</v>
      </c>
      <c r="E783" s="262" t="s">
        <v>1492</v>
      </c>
      <c r="F783" s="263" t="s">
        <v>1493</v>
      </c>
      <c r="G783" s="264" t="s">
        <v>225</v>
      </c>
      <c r="H783" s="265">
        <v>2.1600000000000001</v>
      </c>
      <c r="I783" s="266"/>
      <c r="J783" s="267">
        <f>ROUND(I783*H783,2)</f>
        <v>0</v>
      </c>
      <c r="K783" s="263" t="s">
        <v>226</v>
      </c>
      <c r="L783" s="268"/>
      <c r="M783" s="269" t="s">
        <v>36</v>
      </c>
      <c r="N783" s="270" t="s">
        <v>53</v>
      </c>
      <c r="O783" s="87"/>
      <c r="P783" s="216">
        <f>O783*H783</f>
        <v>0</v>
      </c>
      <c r="Q783" s="216">
        <v>0.017999999999999999</v>
      </c>
      <c r="R783" s="216">
        <f>Q783*H783</f>
        <v>0.038879999999999998</v>
      </c>
      <c r="S783" s="216">
        <v>0</v>
      </c>
      <c r="T783" s="217">
        <f>S783*H783</f>
        <v>0</v>
      </c>
      <c r="U783" s="41"/>
      <c r="V783" s="41"/>
      <c r="W783" s="41"/>
      <c r="X783" s="41"/>
      <c r="Y783" s="41"/>
      <c r="Z783" s="41"/>
      <c r="AA783" s="41"/>
      <c r="AB783" s="41"/>
      <c r="AC783" s="41"/>
      <c r="AD783" s="41"/>
      <c r="AE783" s="41"/>
      <c r="AR783" s="218" t="s">
        <v>418</v>
      </c>
      <c r="AT783" s="218" t="s">
        <v>285</v>
      </c>
      <c r="AU783" s="218" t="s">
        <v>91</v>
      </c>
      <c r="AY783" s="19" t="s">
        <v>137</v>
      </c>
      <c r="BE783" s="219">
        <f>IF(N783="základní",J783,0)</f>
        <v>0</v>
      </c>
      <c r="BF783" s="219">
        <f>IF(N783="snížená",J783,0)</f>
        <v>0</v>
      </c>
      <c r="BG783" s="219">
        <f>IF(N783="zákl. přenesená",J783,0)</f>
        <v>0</v>
      </c>
      <c r="BH783" s="219">
        <f>IF(N783="sníž. přenesená",J783,0)</f>
        <v>0</v>
      </c>
      <c r="BI783" s="219">
        <f>IF(N783="nulová",J783,0)</f>
        <v>0</v>
      </c>
      <c r="BJ783" s="19" t="s">
        <v>23</v>
      </c>
      <c r="BK783" s="219">
        <f>ROUND(I783*H783,2)</f>
        <v>0</v>
      </c>
      <c r="BL783" s="19" t="s">
        <v>322</v>
      </c>
      <c r="BM783" s="218" t="s">
        <v>1494</v>
      </c>
    </row>
    <row r="784" s="14" customFormat="1">
      <c r="A784" s="14"/>
      <c r="B784" s="231"/>
      <c r="C784" s="232"/>
      <c r="D784" s="222" t="s">
        <v>147</v>
      </c>
      <c r="E784" s="233" t="s">
        <v>36</v>
      </c>
      <c r="F784" s="234" t="s">
        <v>1495</v>
      </c>
      <c r="G784" s="232"/>
      <c r="H784" s="235">
        <v>2.1600000000000001</v>
      </c>
      <c r="I784" s="236"/>
      <c r="J784" s="232"/>
      <c r="K784" s="232"/>
      <c r="L784" s="237"/>
      <c r="M784" s="238"/>
      <c r="N784" s="239"/>
      <c r="O784" s="239"/>
      <c r="P784" s="239"/>
      <c r="Q784" s="239"/>
      <c r="R784" s="239"/>
      <c r="S784" s="239"/>
      <c r="T784" s="240"/>
      <c r="U784" s="14"/>
      <c r="V784" s="14"/>
      <c r="W784" s="14"/>
      <c r="X784" s="14"/>
      <c r="Y784" s="14"/>
      <c r="Z784" s="14"/>
      <c r="AA784" s="14"/>
      <c r="AB784" s="14"/>
      <c r="AC784" s="14"/>
      <c r="AD784" s="14"/>
      <c r="AE784" s="14"/>
      <c r="AT784" s="241" t="s">
        <v>147</v>
      </c>
      <c r="AU784" s="241" t="s">
        <v>91</v>
      </c>
      <c r="AV784" s="14" t="s">
        <v>91</v>
      </c>
      <c r="AW784" s="14" t="s">
        <v>43</v>
      </c>
      <c r="AX784" s="14" t="s">
        <v>23</v>
      </c>
      <c r="AY784" s="241" t="s">
        <v>137</v>
      </c>
    </row>
    <row r="785" s="2" customFormat="1" ht="33" customHeight="1">
      <c r="A785" s="41"/>
      <c r="B785" s="42"/>
      <c r="C785" s="207" t="s">
        <v>1496</v>
      </c>
      <c r="D785" s="207" t="s">
        <v>140</v>
      </c>
      <c r="E785" s="208" t="s">
        <v>1497</v>
      </c>
      <c r="F785" s="209" t="s">
        <v>1498</v>
      </c>
      <c r="G785" s="210" t="s">
        <v>280</v>
      </c>
      <c r="H785" s="211">
        <v>10.800000000000001</v>
      </c>
      <c r="I785" s="212"/>
      <c r="J785" s="213">
        <f>ROUND(I785*H785,2)</f>
        <v>0</v>
      </c>
      <c r="K785" s="209" t="s">
        <v>226</v>
      </c>
      <c r="L785" s="47"/>
      <c r="M785" s="214" t="s">
        <v>36</v>
      </c>
      <c r="N785" s="215" t="s">
        <v>53</v>
      </c>
      <c r="O785" s="87"/>
      <c r="P785" s="216">
        <f>O785*H785</f>
        <v>0</v>
      </c>
      <c r="Q785" s="216">
        <v>0</v>
      </c>
      <c r="R785" s="216">
        <f>Q785*H785</f>
        <v>0</v>
      </c>
      <c r="S785" s="216">
        <v>0</v>
      </c>
      <c r="T785" s="217">
        <f>S785*H785</f>
        <v>0</v>
      </c>
      <c r="U785" s="41"/>
      <c r="V785" s="41"/>
      <c r="W785" s="41"/>
      <c r="X785" s="41"/>
      <c r="Y785" s="41"/>
      <c r="Z785" s="41"/>
      <c r="AA785" s="41"/>
      <c r="AB785" s="41"/>
      <c r="AC785" s="41"/>
      <c r="AD785" s="41"/>
      <c r="AE785" s="41"/>
      <c r="AR785" s="218" t="s">
        <v>322</v>
      </c>
      <c r="AT785" s="218" t="s">
        <v>140</v>
      </c>
      <c r="AU785" s="218" t="s">
        <v>91</v>
      </c>
      <c r="AY785" s="19" t="s">
        <v>137</v>
      </c>
      <c r="BE785" s="219">
        <f>IF(N785="základní",J785,0)</f>
        <v>0</v>
      </c>
      <c r="BF785" s="219">
        <f>IF(N785="snížená",J785,0)</f>
        <v>0</v>
      </c>
      <c r="BG785" s="219">
        <f>IF(N785="zákl. přenesená",J785,0)</f>
        <v>0</v>
      </c>
      <c r="BH785" s="219">
        <f>IF(N785="sníž. přenesená",J785,0)</f>
        <v>0</v>
      </c>
      <c r="BI785" s="219">
        <f>IF(N785="nulová",J785,0)</f>
        <v>0</v>
      </c>
      <c r="BJ785" s="19" t="s">
        <v>23</v>
      </c>
      <c r="BK785" s="219">
        <f>ROUND(I785*H785,2)</f>
        <v>0</v>
      </c>
      <c r="BL785" s="19" t="s">
        <v>322</v>
      </c>
      <c r="BM785" s="218" t="s">
        <v>1499</v>
      </c>
    </row>
    <row r="786" s="2" customFormat="1">
      <c r="A786" s="41"/>
      <c r="B786" s="42"/>
      <c r="C786" s="43"/>
      <c r="D786" s="256" t="s">
        <v>228</v>
      </c>
      <c r="E786" s="43"/>
      <c r="F786" s="257" t="s">
        <v>1500</v>
      </c>
      <c r="G786" s="43"/>
      <c r="H786" s="43"/>
      <c r="I786" s="258"/>
      <c r="J786" s="43"/>
      <c r="K786" s="43"/>
      <c r="L786" s="47"/>
      <c r="M786" s="259"/>
      <c r="N786" s="260"/>
      <c r="O786" s="87"/>
      <c r="P786" s="87"/>
      <c r="Q786" s="87"/>
      <c r="R786" s="87"/>
      <c r="S786" s="87"/>
      <c r="T786" s="88"/>
      <c r="U786" s="41"/>
      <c r="V786" s="41"/>
      <c r="W786" s="41"/>
      <c r="X786" s="41"/>
      <c r="Y786" s="41"/>
      <c r="Z786" s="41"/>
      <c r="AA786" s="41"/>
      <c r="AB786" s="41"/>
      <c r="AC786" s="41"/>
      <c r="AD786" s="41"/>
      <c r="AE786" s="41"/>
      <c r="AT786" s="19" t="s">
        <v>228</v>
      </c>
      <c r="AU786" s="19" t="s">
        <v>91</v>
      </c>
    </row>
    <row r="787" s="14" customFormat="1">
      <c r="A787" s="14"/>
      <c r="B787" s="231"/>
      <c r="C787" s="232"/>
      <c r="D787" s="222" t="s">
        <v>147</v>
      </c>
      <c r="E787" s="233" t="s">
        <v>36</v>
      </c>
      <c r="F787" s="234" t="s">
        <v>1501</v>
      </c>
      <c r="G787" s="232"/>
      <c r="H787" s="235">
        <v>10.800000000000001</v>
      </c>
      <c r="I787" s="236"/>
      <c r="J787" s="232"/>
      <c r="K787" s="232"/>
      <c r="L787" s="237"/>
      <c r="M787" s="238"/>
      <c r="N787" s="239"/>
      <c r="O787" s="239"/>
      <c r="P787" s="239"/>
      <c r="Q787" s="239"/>
      <c r="R787" s="239"/>
      <c r="S787" s="239"/>
      <c r="T787" s="240"/>
      <c r="U787" s="14"/>
      <c r="V787" s="14"/>
      <c r="W787" s="14"/>
      <c r="X787" s="14"/>
      <c r="Y787" s="14"/>
      <c r="Z787" s="14"/>
      <c r="AA787" s="14"/>
      <c r="AB787" s="14"/>
      <c r="AC787" s="14"/>
      <c r="AD787" s="14"/>
      <c r="AE787" s="14"/>
      <c r="AT787" s="241" t="s">
        <v>147</v>
      </c>
      <c r="AU787" s="241" t="s">
        <v>91</v>
      </c>
      <c r="AV787" s="14" t="s">
        <v>91</v>
      </c>
      <c r="AW787" s="14" t="s">
        <v>43</v>
      </c>
      <c r="AX787" s="14" t="s">
        <v>82</v>
      </c>
      <c r="AY787" s="241" t="s">
        <v>137</v>
      </c>
    </row>
    <row r="788" s="15" customFormat="1">
      <c r="A788" s="15"/>
      <c r="B788" s="242"/>
      <c r="C788" s="243"/>
      <c r="D788" s="222" t="s">
        <v>147</v>
      </c>
      <c r="E788" s="244" t="s">
        <v>36</v>
      </c>
      <c r="F788" s="245" t="s">
        <v>149</v>
      </c>
      <c r="G788" s="243"/>
      <c r="H788" s="246">
        <v>10.800000000000001</v>
      </c>
      <c r="I788" s="247"/>
      <c r="J788" s="243"/>
      <c r="K788" s="243"/>
      <c r="L788" s="248"/>
      <c r="M788" s="249"/>
      <c r="N788" s="250"/>
      <c r="O788" s="250"/>
      <c r="P788" s="250"/>
      <c r="Q788" s="250"/>
      <c r="R788" s="250"/>
      <c r="S788" s="250"/>
      <c r="T788" s="251"/>
      <c r="U788" s="15"/>
      <c r="V788" s="15"/>
      <c r="W788" s="15"/>
      <c r="X788" s="15"/>
      <c r="Y788" s="15"/>
      <c r="Z788" s="15"/>
      <c r="AA788" s="15"/>
      <c r="AB788" s="15"/>
      <c r="AC788" s="15"/>
      <c r="AD788" s="15"/>
      <c r="AE788" s="15"/>
      <c r="AT788" s="252" t="s">
        <v>147</v>
      </c>
      <c r="AU788" s="252" t="s">
        <v>91</v>
      </c>
      <c r="AV788" s="15" t="s">
        <v>150</v>
      </c>
      <c r="AW788" s="15" t="s">
        <v>4</v>
      </c>
      <c r="AX788" s="15" t="s">
        <v>23</v>
      </c>
      <c r="AY788" s="252" t="s">
        <v>137</v>
      </c>
    </row>
    <row r="789" s="2" customFormat="1" ht="21.75" customHeight="1">
      <c r="A789" s="41"/>
      <c r="B789" s="42"/>
      <c r="C789" s="261" t="s">
        <v>1502</v>
      </c>
      <c r="D789" s="261" t="s">
        <v>285</v>
      </c>
      <c r="E789" s="262" t="s">
        <v>1503</v>
      </c>
      <c r="F789" s="263" t="s">
        <v>1504</v>
      </c>
      <c r="G789" s="264" t="s">
        <v>280</v>
      </c>
      <c r="H789" s="265">
        <v>10.800000000000001</v>
      </c>
      <c r="I789" s="266"/>
      <c r="J789" s="267">
        <f>ROUND(I789*H789,2)</f>
        <v>0</v>
      </c>
      <c r="K789" s="263" t="s">
        <v>226</v>
      </c>
      <c r="L789" s="268"/>
      <c r="M789" s="269" t="s">
        <v>36</v>
      </c>
      <c r="N789" s="270" t="s">
        <v>53</v>
      </c>
      <c r="O789" s="87"/>
      <c r="P789" s="216">
        <f>O789*H789</f>
        <v>0</v>
      </c>
      <c r="Q789" s="216">
        <v>0.00020000000000000001</v>
      </c>
      <c r="R789" s="216">
        <f>Q789*H789</f>
        <v>0.0021600000000000005</v>
      </c>
      <c r="S789" s="216">
        <v>0</v>
      </c>
      <c r="T789" s="217">
        <f>S789*H789</f>
        <v>0</v>
      </c>
      <c r="U789" s="41"/>
      <c r="V789" s="41"/>
      <c r="W789" s="41"/>
      <c r="X789" s="41"/>
      <c r="Y789" s="41"/>
      <c r="Z789" s="41"/>
      <c r="AA789" s="41"/>
      <c r="AB789" s="41"/>
      <c r="AC789" s="41"/>
      <c r="AD789" s="41"/>
      <c r="AE789" s="41"/>
      <c r="AR789" s="218" t="s">
        <v>418</v>
      </c>
      <c r="AT789" s="218" t="s">
        <v>285</v>
      </c>
      <c r="AU789" s="218" t="s">
        <v>91</v>
      </c>
      <c r="AY789" s="19" t="s">
        <v>137</v>
      </c>
      <c r="BE789" s="219">
        <f>IF(N789="základní",J789,0)</f>
        <v>0</v>
      </c>
      <c r="BF789" s="219">
        <f>IF(N789="snížená",J789,0)</f>
        <v>0</v>
      </c>
      <c r="BG789" s="219">
        <f>IF(N789="zákl. přenesená",J789,0)</f>
        <v>0</v>
      </c>
      <c r="BH789" s="219">
        <f>IF(N789="sníž. přenesená",J789,0)</f>
        <v>0</v>
      </c>
      <c r="BI789" s="219">
        <f>IF(N789="nulová",J789,0)</f>
        <v>0</v>
      </c>
      <c r="BJ789" s="19" t="s">
        <v>23</v>
      </c>
      <c r="BK789" s="219">
        <f>ROUND(I789*H789,2)</f>
        <v>0</v>
      </c>
      <c r="BL789" s="19" t="s">
        <v>322</v>
      </c>
      <c r="BM789" s="218" t="s">
        <v>1505</v>
      </c>
    </row>
    <row r="790" s="14" customFormat="1">
      <c r="A790" s="14"/>
      <c r="B790" s="231"/>
      <c r="C790" s="232"/>
      <c r="D790" s="222" t="s">
        <v>147</v>
      </c>
      <c r="E790" s="233" t="s">
        <v>36</v>
      </c>
      <c r="F790" s="234" t="s">
        <v>1506</v>
      </c>
      <c r="G790" s="232"/>
      <c r="H790" s="235">
        <v>10.800000000000001</v>
      </c>
      <c r="I790" s="236"/>
      <c r="J790" s="232"/>
      <c r="K790" s="232"/>
      <c r="L790" s="237"/>
      <c r="M790" s="238"/>
      <c r="N790" s="239"/>
      <c r="O790" s="239"/>
      <c r="P790" s="239"/>
      <c r="Q790" s="239"/>
      <c r="R790" s="239"/>
      <c r="S790" s="239"/>
      <c r="T790" s="240"/>
      <c r="U790" s="14"/>
      <c r="V790" s="14"/>
      <c r="W790" s="14"/>
      <c r="X790" s="14"/>
      <c r="Y790" s="14"/>
      <c r="Z790" s="14"/>
      <c r="AA790" s="14"/>
      <c r="AB790" s="14"/>
      <c r="AC790" s="14"/>
      <c r="AD790" s="14"/>
      <c r="AE790" s="14"/>
      <c r="AT790" s="241" t="s">
        <v>147</v>
      </c>
      <c r="AU790" s="241" t="s">
        <v>91</v>
      </c>
      <c r="AV790" s="14" t="s">
        <v>91</v>
      </c>
      <c r="AW790" s="14" t="s">
        <v>43</v>
      </c>
      <c r="AX790" s="14" t="s">
        <v>23</v>
      </c>
      <c r="AY790" s="241" t="s">
        <v>137</v>
      </c>
    </row>
    <row r="791" s="2" customFormat="1" ht="16.5" customHeight="1">
      <c r="A791" s="41"/>
      <c r="B791" s="42"/>
      <c r="C791" s="207" t="s">
        <v>1507</v>
      </c>
      <c r="D791" s="207" t="s">
        <v>140</v>
      </c>
      <c r="E791" s="208" t="s">
        <v>1508</v>
      </c>
      <c r="F791" s="209" t="s">
        <v>1509</v>
      </c>
      <c r="G791" s="210" t="s">
        <v>394</v>
      </c>
      <c r="H791" s="211">
        <v>1</v>
      </c>
      <c r="I791" s="212"/>
      <c r="J791" s="213">
        <f>ROUND(I791*H791,2)</f>
        <v>0</v>
      </c>
      <c r="K791" s="209" t="s">
        <v>36</v>
      </c>
      <c r="L791" s="47"/>
      <c r="M791" s="214" t="s">
        <v>36</v>
      </c>
      <c r="N791" s="215" t="s">
        <v>53</v>
      </c>
      <c r="O791" s="87"/>
      <c r="P791" s="216">
        <f>O791*H791</f>
        <v>0</v>
      </c>
      <c r="Q791" s="216">
        <v>0.029999999999999999</v>
      </c>
      <c r="R791" s="216">
        <f>Q791*H791</f>
        <v>0.029999999999999999</v>
      </c>
      <c r="S791" s="216">
        <v>0</v>
      </c>
      <c r="T791" s="217">
        <f>S791*H791</f>
        <v>0</v>
      </c>
      <c r="U791" s="41"/>
      <c r="V791" s="41"/>
      <c r="W791" s="41"/>
      <c r="X791" s="41"/>
      <c r="Y791" s="41"/>
      <c r="Z791" s="41"/>
      <c r="AA791" s="41"/>
      <c r="AB791" s="41"/>
      <c r="AC791" s="41"/>
      <c r="AD791" s="41"/>
      <c r="AE791" s="41"/>
      <c r="AR791" s="218" t="s">
        <v>322</v>
      </c>
      <c r="AT791" s="218" t="s">
        <v>140</v>
      </c>
      <c r="AU791" s="218" t="s">
        <v>91</v>
      </c>
      <c r="AY791" s="19" t="s">
        <v>137</v>
      </c>
      <c r="BE791" s="219">
        <f>IF(N791="základní",J791,0)</f>
        <v>0</v>
      </c>
      <c r="BF791" s="219">
        <f>IF(N791="snížená",J791,0)</f>
        <v>0</v>
      </c>
      <c r="BG791" s="219">
        <f>IF(N791="zákl. přenesená",J791,0)</f>
        <v>0</v>
      </c>
      <c r="BH791" s="219">
        <f>IF(N791="sníž. přenesená",J791,0)</f>
        <v>0</v>
      </c>
      <c r="BI791" s="219">
        <f>IF(N791="nulová",J791,0)</f>
        <v>0</v>
      </c>
      <c r="BJ791" s="19" t="s">
        <v>23</v>
      </c>
      <c r="BK791" s="219">
        <f>ROUND(I791*H791,2)</f>
        <v>0</v>
      </c>
      <c r="BL791" s="19" t="s">
        <v>322</v>
      </c>
      <c r="BM791" s="218" t="s">
        <v>1510</v>
      </c>
    </row>
    <row r="792" s="2" customFormat="1" ht="16.5" customHeight="1">
      <c r="A792" s="41"/>
      <c r="B792" s="42"/>
      <c r="C792" s="207" t="s">
        <v>1511</v>
      </c>
      <c r="D792" s="207" t="s">
        <v>140</v>
      </c>
      <c r="E792" s="208" t="s">
        <v>1512</v>
      </c>
      <c r="F792" s="209" t="s">
        <v>1513</v>
      </c>
      <c r="G792" s="210" t="s">
        <v>394</v>
      </c>
      <c r="H792" s="211">
        <v>2</v>
      </c>
      <c r="I792" s="212"/>
      <c r="J792" s="213">
        <f>ROUND(I792*H792,2)</f>
        <v>0</v>
      </c>
      <c r="K792" s="209" t="s">
        <v>36</v>
      </c>
      <c r="L792" s="47"/>
      <c r="M792" s="214" t="s">
        <v>36</v>
      </c>
      <c r="N792" s="215" t="s">
        <v>53</v>
      </c>
      <c r="O792" s="87"/>
      <c r="P792" s="216">
        <f>O792*H792</f>
        <v>0</v>
      </c>
      <c r="Q792" s="216">
        <v>0.029999999999999999</v>
      </c>
      <c r="R792" s="216">
        <f>Q792*H792</f>
        <v>0.059999999999999998</v>
      </c>
      <c r="S792" s="216">
        <v>0</v>
      </c>
      <c r="T792" s="217">
        <f>S792*H792</f>
        <v>0</v>
      </c>
      <c r="U792" s="41"/>
      <c r="V792" s="41"/>
      <c r="W792" s="41"/>
      <c r="X792" s="41"/>
      <c r="Y792" s="41"/>
      <c r="Z792" s="41"/>
      <c r="AA792" s="41"/>
      <c r="AB792" s="41"/>
      <c r="AC792" s="41"/>
      <c r="AD792" s="41"/>
      <c r="AE792" s="41"/>
      <c r="AR792" s="218" t="s">
        <v>322</v>
      </c>
      <c r="AT792" s="218" t="s">
        <v>140</v>
      </c>
      <c r="AU792" s="218" t="s">
        <v>91</v>
      </c>
      <c r="AY792" s="19" t="s">
        <v>137</v>
      </c>
      <c r="BE792" s="219">
        <f>IF(N792="základní",J792,0)</f>
        <v>0</v>
      </c>
      <c r="BF792" s="219">
        <f>IF(N792="snížená",J792,0)</f>
        <v>0</v>
      </c>
      <c r="BG792" s="219">
        <f>IF(N792="zákl. přenesená",J792,0)</f>
        <v>0</v>
      </c>
      <c r="BH792" s="219">
        <f>IF(N792="sníž. přenesená",J792,0)</f>
        <v>0</v>
      </c>
      <c r="BI792" s="219">
        <f>IF(N792="nulová",J792,0)</f>
        <v>0</v>
      </c>
      <c r="BJ792" s="19" t="s">
        <v>23</v>
      </c>
      <c r="BK792" s="219">
        <f>ROUND(I792*H792,2)</f>
        <v>0</v>
      </c>
      <c r="BL792" s="19" t="s">
        <v>322</v>
      </c>
      <c r="BM792" s="218" t="s">
        <v>1514</v>
      </c>
    </row>
    <row r="793" s="2" customFormat="1" ht="16.5" customHeight="1">
      <c r="A793" s="41"/>
      <c r="B793" s="42"/>
      <c r="C793" s="207" t="s">
        <v>1515</v>
      </c>
      <c r="D793" s="207" t="s">
        <v>140</v>
      </c>
      <c r="E793" s="208" t="s">
        <v>1516</v>
      </c>
      <c r="F793" s="209" t="s">
        <v>1517</v>
      </c>
      <c r="G793" s="210" t="s">
        <v>394</v>
      </c>
      <c r="H793" s="211">
        <v>1</v>
      </c>
      <c r="I793" s="212"/>
      <c r="J793" s="213">
        <f>ROUND(I793*H793,2)</f>
        <v>0</v>
      </c>
      <c r="K793" s="209" t="s">
        <v>36</v>
      </c>
      <c r="L793" s="47"/>
      <c r="M793" s="214" t="s">
        <v>36</v>
      </c>
      <c r="N793" s="215" t="s">
        <v>53</v>
      </c>
      <c r="O793" s="87"/>
      <c r="P793" s="216">
        <f>O793*H793</f>
        <v>0</v>
      </c>
      <c r="Q793" s="216">
        <v>0.029999999999999999</v>
      </c>
      <c r="R793" s="216">
        <f>Q793*H793</f>
        <v>0.029999999999999999</v>
      </c>
      <c r="S793" s="216">
        <v>0</v>
      </c>
      <c r="T793" s="217">
        <f>S793*H793</f>
        <v>0</v>
      </c>
      <c r="U793" s="41"/>
      <c r="V793" s="41"/>
      <c r="W793" s="41"/>
      <c r="X793" s="41"/>
      <c r="Y793" s="41"/>
      <c r="Z793" s="41"/>
      <c r="AA793" s="41"/>
      <c r="AB793" s="41"/>
      <c r="AC793" s="41"/>
      <c r="AD793" s="41"/>
      <c r="AE793" s="41"/>
      <c r="AR793" s="218" t="s">
        <v>322</v>
      </c>
      <c r="AT793" s="218" t="s">
        <v>140</v>
      </c>
      <c r="AU793" s="218" t="s">
        <v>91</v>
      </c>
      <c r="AY793" s="19" t="s">
        <v>137</v>
      </c>
      <c r="BE793" s="219">
        <f>IF(N793="základní",J793,0)</f>
        <v>0</v>
      </c>
      <c r="BF793" s="219">
        <f>IF(N793="snížená",J793,0)</f>
        <v>0</v>
      </c>
      <c r="BG793" s="219">
        <f>IF(N793="zákl. přenesená",J793,0)</f>
        <v>0</v>
      </c>
      <c r="BH793" s="219">
        <f>IF(N793="sníž. přenesená",J793,0)</f>
        <v>0</v>
      </c>
      <c r="BI793" s="219">
        <f>IF(N793="nulová",J793,0)</f>
        <v>0</v>
      </c>
      <c r="BJ793" s="19" t="s">
        <v>23</v>
      </c>
      <c r="BK793" s="219">
        <f>ROUND(I793*H793,2)</f>
        <v>0</v>
      </c>
      <c r="BL793" s="19" t="s">
        <v>322</v>
      </c>
      <c r="BM793" s="218" t="s">
        <v>1518</v>
      </c>
    </row>
    <row r="794" s="2" customFormat="1" ht="16.5" customHeight="1">
      <c r="A794" s="41"/>
      <c r="B794" s="42"/>
      <c r="C794" s="207" t="s">
        <v>1519</v>
      </c>
      <c r="D794" s="207" t="s">
        <v>140</v>
      </c>
      <c r="E794" s="208" t="s">
        <v>1520</v>
      </c>
      <c r="F794" s="209" t="s">
        <v>1521</v>
      </c>
      <c r="G794" s="210" t="s">
        <v>394</v>
      </c>
      <c r="H794" s="211">
        <v>1</v>
      </c>
      <c r="I794" s="212"/>
      <c r="J794" s="213">
        <f>ROUND(I794*H794,2)</f>
        <v>0</v>
      </c>
      <c r="K794" s="209" t="s">
        <v>36</v>
      </c>
      <c r="L794" s="47"/>
      <c r="M794" s="214" t="s">
        <v>36</v>
      </c>
      <c r="N794" s="215" t="s">
        <v>53</v>
      </c>
      <c r="O794" s="87"/>
      <c r="P794" s="216">
        <f>O794*H794</f>
        <v>0</v>
      </c>
      <c r="Q794" s="216">
        <v>0.029999999999999999</v>
      </c>
      <c r="R794" s="216">
        <f>Q794*H794</f>
        <v>0.029999999999999999</v>
      </c>
      <c r="S794" s="216">
        <v>0</v>
      </c>
      <c r="T794" s="217">
        <f>S794*H794</f>
        <v>0</v>
      </c>
      <c r="U794" s="41"/>
      <c r="V794" s="41"/>
      <c r="W794" s="41"/>
      <c r="X794" s="41"/>
      <c r="Y794" s="41"/>
      <c r="Z794" s="41"/>
      <c r="AA794" s="41"/>
      <c r="AB794" s="41"/>
      <c r="AC794" s="41"/>
      <c r="AD794" s="41"/>
      <c r="AE794" s="41"/>
      <c r="AR794" s="218" t="s">
        <v>322</v>
      </c>
      <c r="AT794" s="218" t="s">
        <v>140</v>
      </c>
      <c r="AU794" s="218" t="s">
        <v>91</v>
      </c>
      <c r="AY794" s="19" t="s">
        <v>137</v>
      </c>
      <c r="BE794" s="219">
        <f>IF(N794="základní",J794,0)</f>
        <v>0</v>
      </c>
      <c r="BF794" s="219">
        <f>IF(N794="snížená",J794,0)</f>
        <v>0</v>
      </c>
      <c r="BG794" s="219">
        <f>IF(N794="zákl. přenesená",J794,0)</f>
        <v>0</v>
      </c>
      <c r="BH794" s="219">
        <f>IF(N794="sníž. přenesená",J794,0)</f>
        <v>0</v>
      </c>
      <c r="BI794" s="219">
        <f>IF(N794="nulová",J794,0)</f>
        <v>0</v>
      </c>
      <c r="BJ794" s="19" t="s">
        <v>23</v>
      </c>
      <c r="BK794" s="219">
        <f>ROUND(I794*H794,2)</f>
        <v>0</v>
      </c>
      <c r="BL794" s="19" t="s">
        <v>322</v>
      </c>
      <c r="BM794" s="218" t="s">
        <v>1522</v>
      </c>
    </row>
    <row r="795" s="2" customFormat="1" ht="16.5" customHeight="1">
      <c r="A795" s="41"/>
      <c r="B795" s="42"/>
      <c r="C795" s="207" t="s">
        <v>1523</v>
      </c>
      <c r="D795" s="207" t="s">
        <v>140</v>
      </c>
      <c r="E795" s="208" t="s">
        <v>1524</v>
      </c>
      <c r="F795" s="209" t="s">
        <v>1525</v>
      </c>
      <c r="G795" s="210" t="s">
        <v>394</v>
      </c>
      <c r="H795" s="211">
        <v>1</v>
      </c>
      <c r="I795" s="212"/>
      <c r="J795" s="213">
        <f>ROUND(I795*H795,2)</f>
        <v>0</v>
      </c>
      <c r="K795" s="209" t="s">
        <v>36</v>
      </c>
      <c r="L795" s="47"/>
      <c r="M795" s="214" t="s">
        <v>36</v>
      </c>
      <c r="N795" s="215" t="s">
        <v>53</v>
      </c>
      <c r="O795" s="87"/>
      <c r="P795" s="216">
        <f>O795*H795</f>
        <v>0</v>
      </c>
      <c r="Q795" s="216">
        <v>0.029999999999999999</v>
      </c>
      <c r="R795" s="216">
        <f>Q795*H795</f>
        <v>0.029999999999999999</v>
      </c>
      <c r="S795" s="216">
        <v>0</v>
      </c>
      <c r="T795" s="217">
        <f>S795*H795</f>
        <v>0</v>
      </c>
      <c r="U795" s="41"/>
      <c r="V795" s="41"/>
      <c r="W795" s="41"/>
      <c r="X795" s="41"/>
      <c r="Y795" s="41"/>
      <c r="Z795" s="41"/>
      <c r="AA795" s="41"/>
      <c r="AB795" s="41"/>
      <c r="AC795" s="41"/>
      <c r="AD795" s="41"/>
      <c r="AE795" s="41"/>
      <c r="AR795" s="218" t="s">
        <v>322</v>
      </c>
      <c r="AT795" s="218" t="s">
        <v>140</v>
      </c>
      <c r="AU795" s="218" t="s">
        <v>91</v>
      </c>
      <c r="AY795" s="19" t="s">
        <v>137</v>
      </c>
      <c r="BE795" s="219">
        <f>IF(N795="základní",J795,0)</f>
        <v>0</v>
      </c>
      <c r="BF795" s="219">
        <f>IF(N795="snížená",J795,0)</f>
        <v>0</v>
      </c>
      <c r="BG795" s="219">
        <f>IF(N795="zákl. přenesená",J795,0)</f>
        <v>0</v>
      </c>
      <c r="BH795" s="219">
        <f>IF(N795="sníž. přenesená",J795,0)</f>
        <v>0</v>
      </c>
      <c r="BI795" s="219">
        <f>IF(N795="nulová",J795,0)</f>
        <v>0</v>
      </c>
      <c r="BJ795" s="19" t="s">
        <v>23</v>
      </c>
      <c r="BK795" s="219">
        <f>ROUND(I795*H795,2)</f>
        <v>0</v>
      </c>
      <c r="BL795" s="19" t="s">
        <v>322</v>
      </c>
      <c r="BM795" s="218" t="s">
        <v>1526</v>
      </c>
    </row>
    <row r="796" s="2" customFormat="1" ht="16.5" customHeight="1">
      <c r="A796" s="41"/>
      <c r="B796" s="42"/>
      <c r="C796" s="207" t="s">
        <v>1527</v>
      </c>
      <c r="D796" s="207" t="s">
        <v>140</v>
      </c>
      <c r="E796" s="208" t="s">
        <v>1528</v>
      </c>
      <c r="F796" s="209" t="s">
        <v>1529</v>
      </c>
      <c r="G796" s="210" t="s">
        <v>394</v>
      </c>
      <c r="H796" s="211">
        <v>1</v>
      </c>
      <c r="I796" s="212"/>
      <c r="J796" s="213">
        <f>ROUND(I796*H796,2)</f>
        <v>0</v>
      </c>
      <c r="K796" s="209" t="s">
        <v>36</v>
      </c>
      <c r="L796" s="47"/>
      <c r="M796" s="214" t="s">
        <v>36</v>
      </c>
      <c r="N796" s="215" t="s">
        <v>53</v>
      </c>
      <c r="O796" s="87"/>
      <c r="P796" s="216">
        <f>O796*H796</f>
        <v>0</v>
      </c>
      <c r="Q796" s="216">
        <v>0.029999999999999999</v>
      </c>
      <c r="R796" s="216">
        <f>Q796*H796</f>
        <v>0.029999999999999999</v>
      </c>
      <c r="S796" s="216">
        <v>0</v>
      </c>
      <c r="T796" s="217">
        <f>S796*H796</f>
        <v>0</v>
      </c>
      <c r="U796" s="41"/>
      <c r="V796" s="41"/>
      <c r="W796" s="41"/>
      <c r="X796" s="41"/>
      <c r="Y796" s="41"/>
      <c r="Z796" s="41"/>
      <c r="AA796" s="41"/>
      <c r="AB796" s="41"/>
      <c r="AC796" s="41"/>
      <c r="AD796" s="41"/>
      <c r="AE796" s="41"/>
      <c r="AR796" s="218" t="s">
        <v>322</v>
      </c>
      <c r="AT796" s="218" t="s">
        <v>140</v>
      </c>
      <c r="AU796" s="218" t="s">
        <v>91</v>
      </c>
      <c r="AY796" s="19" t="s">
        <v>137</v>
      </c>
      <c r="BE796" s="219">
        <f>IF(N796="základní",J796,0)</f>
        <v>0</v>
      </c>
      <c r="BF796" s="219">
        <f>IF(N796="snížená",J796,0)</f>
        <v>0</v>
      </c>
      <c r="BG796" s="219">
        <f>IF(N796="zákl. přenesená",J796,0)</f>
        <v>0</v>
      </c>
      <c r="BH796" s="219">
        <f>IF(N796="sníž. přenesená",J796,0)</f>
        <v>0</v>
      </c>
      <c r="BI796" s="219">
        <f>IF(N796="nulová",J796,0)</f>
        <v>0</v>
      </c>
      <c r="BJ796" s="19" t="s">
        <v>23</v>
      </c>
      <c r="BK796" s="219">
        <f>ROUND(I796*H796,2)</f>
        <v>0</v>
      </c>
      <c r="BL796" s="19" t="s">
        <v>322</v>
      </c>
      <c r="BM796" s="218" t="s">
        <v>1530</v>
      </c>
    </row>
    <row r="797" s="2" customFormat="1" ht="16.5" customHeight="1">
      <c r="A797" s="41"/>
      <c r="B797" s="42"/>
      <c r="C797" s="207" t="s">
        <v>1531</v>
      </c>
      <c r="D797" s="207" t="s">
        <v>140</v>
      </c>
      <c r="E797" s="208" t="s">
        <v>1532</v>
      </c>
      <c r="F797" s="209" t="s">
        <v>1533</v>
      </c>
      <c r="G797" s="210" t="s">
        <v>394</v>
      </c>
      <c r="H797" s="211">
        <v>1</v>
      </c>
      <c r="I797" s="212"/>
      <c r="J797" s="213">
        <f>ROUND(I797*H797,2)</f>
        <v>0</v>
      </c>
      <c r="K797" s="209" t="s">
        <v>36</v>
      </c>
      <c r="L797" s="47"/>
      <c r="M797" s="214" t="s">
        <v>36</v>
      </c>
      <c r="N797" s="215" t="s">
        <v>53</v>
      </c>
      <c r="O797" s="87"/>
      <c r="P797" s="216">
        <f>O797*H797</f>
        <v>0</v>
      </c>
      <c r="Q797" s="216">
        <v>0.029999999999999999</v>
      </c>
      <c r="R797" s="216">
        <f>Q797*H797</f>
        <v>0.029999999999999999</v>
      </c>
      <c r="S797" s="216">
        <v>0</v>
      </c>
      <c r="T797" s="217">
        <f>S797*H797</f>
        <v>0</v>
      </c>
      <c r="U797" s="41"/>
      <c r="V797" s="41"/>
      <c r="W797" s="41"/>
      <c r="X797" s="41"/>
      <c r="Y797" s="41"/>
      <c r="Z797" s="41"/>
      <c r="AA797" s="41"/>
      <c r="AB797" s="41"/>
      <c r="AC797" s="41"/>
      <c r="AD797" s="41"/>
      <c r="AE797" s="41"/>
      <c r="AR797" s="218" t="s">
        <v>322</v>
      </c>
      <c r="AT797" s="218" t="s">
        <v>140</v>
      </c>
      <c r="AU797" s="218" t="s">
        <v>91</v>
      </c>
      <c r="AY797" s="19" t="s">
        <v>137</v>
      </c>
      <c r="BE797" s="219">
        <f>IF(N797="základní",J797,0)</f>
        <v>0</v>
      </c>
      <c r="BF797" s="219">
        <f>IF(N797="snížená",J797,0)</f>
        <v>0</v>
      </c>
      <c r="BG797" s="219">
        <f>IF(N797="zákl. přenesená",J797,0)</f>
        <v>0</v>
      </c>
      <c r="BH797" s="219">
        <f>IF(N797="sníž. přenesená",J797,0)</f>
        <v>0</v>
      </c>
      <c r="BI797" s="219">
        <f>IF(N797="nulová",J797,0)</f>
        <v>0</v>
      </c>
      <c r="BJ797" s="19" t="s">
        <v>23</v>
      </c>
      <c r="BK797" s="219">
        <f>ROUND(I797*H797,2)</f>
        <v>0</v>
      </c>
      <c r="BL797" s="19" t="s">
        <v>322</v>
      </c>
      <c r="BM797" s="218" t="s">
        <v>1534</v>
      </c>
    </row>
    <row r="798" s="2" customFormat="1" ht="16.5" customHeight="1">
      <c r="A798" s="41"/>
      <c r="B798" s="42"/>
      <c r="C798" s="207" t="s">
        <v>1535</v>
      </c>
      <c r="D798" s="207" t="s">
        <v>140</v>
      </c>
      <c r="E798" s="208" t="s">
        <v>1536</v>
      </c>
      <c r="F798" s="209" t="s">
        <v>1537</v>
      </c>
      <c r="G798" s="210" t="s">
        <v>394</v>
      </c>
      <c r="H798" s="211">
        <v>1</v>
      </c>
      <c r="I798" s="212"/>
      <c r="J798" s="213">
        <f>ROUND(I798*H798,2)</f>
        <v>0</v>
      </c>
      <c r="K798" s="209" t="s">
        <v>36</v>
      </c>
      <c r="L798" s="47"/>
      <c r="M798" s="214" t="s">
        <v>36</v>
      </c>
      <c r="N798" s="215" t="s">
        <v>53</v>
      </c>
      <c r="O798" s="87"/>
      <c r="P798" s="216">
        <f>O798*H798</f>
        <v>0</v>
      </c>
      <c r="Q798" s="216">
        <v>0.029999999999999999</v>
      </c>
      <c r="R798" s="216">
        <f>Q798*H798</f>
        <v>0.029999999999999999</v>
      </c>
      <c r="S798" s="216">
        <v>0</v>
      </c>
      <c r="T798" s="217">
        <f>S798*H798</f>
        <v>0</v>
      </c>
      <c r="U798" s="41"/>
      <c r="V798" s="41"/>
      <c r="W798" s="41"/>
      <c r="X798" s="41"/>
      <c r="Y798" s="41"/>
      <c r="Z798" s="41"/>
      <c r="AA798" s="41"/>
      <c r="AB798" s="41"/>
      <c r="AC798" s="41"/>
      <c r="AD798" s="41"/>
      <c r="AE798" s="41"/>
      <c r="AR798" s="218" t="s">
        <v>322</v>
      </c>
      <c r="AT798" s="218" t="s">
        <v>140</v>
      </c>
      <c r="AU798" s="218" t="s">
        <v>91</v>
      </c>
      <c r="AY798" s="19" t="s">
        <v>137</v>
      </c>
      <c r="BE798" s="219">
        <f>IF(N798="základní",J798,0)</f>
        <v>0</v>
      </c>
      <c r="BF798" s="219">
        <f>IF(N798="snížená",J798,0)</f>
        <v>0</v>
      </c>
      <c r="BG798" s="219">
        <f>IF(N798="zákl. přenesená",J798,0)</f>
        <v>0</v>
      </c>
      <c r="BH798" s="219">
        <f>IF(N798="sníž. přenesená",J798,0)</f>
        <v>0</v>
      </c>
      <c r="BI798" s="219">
        <f>IF(N798="nulová",J798,0)</f>
        <v>0</v>
      </c>
      <c r="BJ798" s="19" t="s">
        <v>23</v>
      </c>
      <c r="BK798" s="219">
        <f>ROUND(I798*H798,2)</f>
        <v>0</v>
      </c>
      <c r="BL798" s="19" t="s">
        <v>322</v>
      </c>
      <c r="BM798" s="218" t="s">
        <v>1538</v>
      </c>
    </row>
    <row r="799" s="2" customFormat="1" ht="16.5" customHeight="1">
      <c r="A799" s="41"/>
      <c r="B799" s="42"/>
      <c r="C799" s="207" t="s">
        <v>1539</v>
      </c>
      <c r="D799" s="207" t="s">
        <v>140</v>
      </c>
      <c r="E799" s="208" t="s">
        <v>1540</v>
      </c>
      <c r="F799" s="209" t="s">
        <v>1541</v>
      </c>
      <c r="G799" s="210" t="s">
        <v>394</v>
      </c>
      <c r="H799" s="211">
        <v>1</v>
      </c>
      <c r="I799" s="212"/>
      <c r="J799" s="213">
        <f>ROUND(I799*H799,2)</f>
        <v>0</v>
      </c>
      <c r="K799" s="209" t="s">
        <v>36</v>
      </c>
      <c r="L799" s="47"/>
      <c r="M799" s="214" t="s">
        <v>36</v>
      </c>
      <c r="N799" s="215" t="s">
        <v>53</v>
      </c>
      <c r="O799" s="87"/>
      <c r="P799" s="216">
        <f>O799*H799</f>
        <v>0</v>
      </c>
      <c r="Q799" s="216">
        <v>0.029999999999999999</v>
      </c>
      <c r="R799" s="216">
        <f>Q799*H799</f>
        <v>0.029999999999999999</v>
      </c>
      <c r="S799" s="216">
        <v>0</v>
      </c>
      <c r="T799" s="217">
        <f>S799*H799</f>
        <v>0</v>
      </c>
      <c r="U799" s="41"/>
      <c r="V799" s="41"/>
      <c r="W799" s="41"/>
      <c r="X799" s="41"/>
      <c r="Y799" s="41"/>
      <c r="Z799" s="41"/>
      <c r="AA799" s="41"/>
      <c r="AB799" s="41"/>
      <c r="AC799" s="41"/>
      <c r="AD799" s="41"/>
      <c r="AE799" s="41"/>
      <c r="AR799" s="218" t="s">
        <v>322</v>
      </c>
      <c r="AT799" s="218" t="s">
        <v>140</v>
      </c>
      <c r="AU799" s="218" t="s">
        <v>91</v>
      </c>
      <c r="AY799" s="19" t="s">
        <v>137</v>
      </c>
      <c r="BE799" s="219">
        <f>IF(N799="základní",J799,0)</f>
        <v>0</v>
      </c>
      <c r="BF799" s="219">
        <f>IF(N799="snížená",J799,0)</f>
        <v>0</v>
      </c>
      <c r="BG799" s="219">
        <f>IF(N799="zákl. přenesená",J799,0)</f>
        <v>0</v>
      </c>
      <c r="BH799" s="219">
        <f>IF(N799="sníž. přenesená",J799,0)</f>
        <v>0</v>
      </c>
      <c r="BI799" s="219">
        <f>IF(N799="nulová",J799,0)</f>
        <v>0</v>
      </c>
      <c r="BJ799" s="19" t="s">
        <v>23</v>
      </c>
      <c r="BK799" s="219">
        <f>ROUND(I799*H799,2)</f>
        <v>0</v>
      </c>
      <c r="BL799" s="19" t="s">
        <v>322</v>
      </c>
      <c r="BM799" s="218" t="s">
        <v>1542</v>
      </c>
    </row>
    <row r="800" s="2" customFormat="1" ht="21.75" customHeight="1">
      <c r="A800" s="41"/>
      <c r="B800" s="42"/>
      <c r="C800" s="207" t="s">
        <v>1543</v>
      </c>
      <c r="D800" s="207" t="s">
        <v>140</v>
      </c>
      <c r="E800" s="208" t="s">
        <v>1544</v>
      </c>
      <c r="F800" s="209" t="s">
        <v>1545</v>
      </c>
      <c r="G800" s="210" t="s">
        <v>143</v>
      </c>
      <c r="H800" s="211">
        <v>6</v>
      </c>
      <c r="I800" s="212"/>
      <c r="J800" s="213">
        <f>ROUND(I800*H800,2)</f>
        <v>0</v>
      </c>
      <c r="K800" s="209" t="s">
        <v>36</v>
      </c>
      <c r="L800" s="47"/>
      <c r="M800" s="214" t="s">
        <v>36</v>
      </c>
      <c r="N800" s="215" t="s">
        <v>53</v>
      </c>
      <c r="O800" s="87"/>
      <c r="P800" s="216">
        <f>O800*H800</f>
        <v>0</v>
      </c>
      <c r="Q800" s="216">
        <v>0</v>
      </c>
      <c r="R800" s="216">
        <f>Q800*H800</f>
        <v>0</v>
      </c>
      <c r="S800" s="216">
        <v>0</v>
      </c>
      <c r="T800" s="217">
        <f>S800*H800</f>
        <v>0</v>
      </c>
      <c r="U800" s="41"/>
      <c r="V800" s="41"/>
      <c r="W800" s="41"/>
      <c r="X800" s="41"/>
      <c r="Y800" s="41"/>
      <c r="Z800" s="41"/>
      <c r="AA800" s="41"/>
      <c r="AB800" s="41"/>
      <c r="AC800" s="41"/>
      <c r="AD800" s="41"/>
      <c r="AE800" s="41"/>
      <c r="AR800" s="218" t="s">
        <v>322</v>
      </c>
      <c r="AT800" s="218" t="s">
        <v>140</v>
      </c>
      <c r="AU800" s="218" t="s">
        <v>91</v>
      </c>
      <c r="AY800" s="19" t="s">
        <v>137</v>
      </c>
      <c r="BE800" s="219">
        <f>IF(N800="základní",J800,0)</f>
        <v>0</v>
      </c>
      <c r="BF800" s="219">
        <f>IF(N800="snížená",J800,0)</f>
        <v>0</v>
      </c>
      <c r="BG800" s="219">
        <f>IF(N800="zákl. přenesená",J800,0)</f>
        <v>0</v>
      </c>
      <c r="BH800" s="219">
        <f>IF(N800="sníž. přenesená",J800,0)</f>
        <v>0</v>
      </c>
      <c r="BI800" s="219">
        <f>IF(N800="nulová",J800,0)</f>
        <v>0</v>
      </c>
      <c r="BJ800" s="19" t="s">
        <v>23</v>
      </c>
      <c r="BK800" s="219">
        <f>ROUND(I800*H800,2)</f>
        <v>0</v>
      </c>
      <c r="BL800" s="19" t="s">
        <v>322</v>
      </c>
      <c r="BM800" s="218" t="s">
        <v>1546</v>
      </c>
    </row>
    <row r="801" s="14" customFormat="1">
      <c r="A801" s="14"/>
      <c r="B801" s="231"/>
      <c r="C801" s="232"/>
      <c r="D801" s="222" t="s">
        <v>147</v>
      </c>
      <c r="E801" s="233" t="s">
        <v>36</v>
      </c>
      <c r="F801" s="234" t="s">
        <v>171</v>
      </c>
      <c r="G801" s="232"/>
      <c r="H801" s="235">
        <v>6</v>
      </c>
      <c r="I801" s="236"/>
      <c r="J801" s="232"/>
      <c r="K801" s="232"/>
      <c r="L801" s="237"/>
      <c r="M801" s="238"/>
      <c r="N801" s="239"/>
      <c r="O801" s="239"/>
      <c r="P801" s="239"/>
      <c r="Q801" s="239"/>
      <c r="R801" s="239"/>
      <c r="S801" s="239"/>
      <c r="T801" s="240"/>
      <c r="U801" s="14"/>
      <c r="V801" s="14"/>
      <c r="W801" s="14"/>
      <c r="X801" s="14"/>
      <c r="Y801" s="14"/>
      <c r="Z801" s="14"/>
      <c r="AA801" s="14"/>
      <c r="AB801" s="14"/>
      <c r="AC801" s="14"/>
      <c r="AD801" s="14"/>
      <c r="AE801" s="14"/>
      <c r="AT801" s="241" t="s">
        <v>147</v>
      </c>
      <c r="AU801" s="241" t="s">
        <v>91</v>
      </c>
      <c r="AV801" s="14" t="s">
        <v>91</v>
      </c>
      <c r="AW801" s="14" t="s">
        <v>43</v>
      </c>
      <c r="AX801" s="14" t="s">
        <v>23</v>
      </c>
      <c r="AY801" s="241" t="s">
        <v>137</v>
      </c>
    </row>
    <row r="802" s="2" customFormat="1" ht="24.15" customHeight="1">
      <c r="A802" s="41"/>
      <c r="B802" s="42"/>
      <c r="C802" s="207" t="s">
        <v>1547</v>
      </c>
      <c r="D802" s="207" t="s">
        <v>140</v>
      </c>
      <c r="E802" s="208" t="s">
        <v>1548</v>
      </c>
      <c r="F802" s="209" t="s">
        <v>1549</v>
      </c>
      <c r="G802" s="210" t="s">
        <v>394</v>
      </c>
      <c r="H802" s="211">
        <v>3</v>
      </c>
      <c r="I802" s="212"/>
      <c r="J802" s="213">
        <f>ROUND(I802*H802,2)</f>
        <v>0</v>
      </c>
      <c r="K802" s="209" t="s">
        <v>226</v>
      </c>
      <c r="L802" s="47"/>
      <c r="M802" s="214" t="s">
        <v>36</v>
      </c>
      <c r="N802" s="215" t="s">
        <v>53</v>
      </c>
      <c r="O802" s="87"/>
      <c r="P802" s="216">
        <f>O802*H802</f>
        <v>0</v>
      </c>
      <c r="Q802" s="216">
        <v>0</v>
      </c>
      <c r="R802" s="216">
        <f>Q802*H802</f>
        <v>0</v>
      </c>
      <c r="S802" s="216">
        <v>0</v>
      </c>
      <c r="T802" s="217">
        <f>S802*H802</f>
        <v>0</v>
      </c>
      <c r="U802" s="41"/>
      <c r="V802" s="41"/>
      <c r="W802" s="41"/>
      <c r="X802" s="41"/>
      <c r="Y802" s="41"/>
      <c r="Z802" s="41"/>
      <c r="AA802" s="41"/>
      <c r="AB802" s="41"/>
      <c r="AC802" s="41"/>
      <c r="AD802" s="41"/>
      <c r="AE802" s="41"/>
      <c r="AR802" s="218" t="s">
        <v>322</v>
      </c>
      <c r="AT802" s="218" t="s">
        <v>140</v>
      </c>
      <c r="AU802" s="218" t="s">
        <v>91</v>
      </c>
      <c r="AY802" s="19" t="s">
        <v>137</v>
      </c>
      <c r="BE802" s="219">
        <f>IF(N802="základní",J802,0)</f>
        <v>0</v>
      </c>
      <c r="BF802" s="219">
        <f>IF(N802="snížená",J802,0)</f>
        <v>0</v>
      </c>
      <c r="BG802" s="219">
        <f>IF(N802="zákl. přenesená",J802,0)</f>
        <v>0</v>
      </c>
      <c r="BH802" s="219">
        <f>IF(N802="sníž. přenesená",J802,0)</f>
        <v>0</v>
      </c>
      <c r="BI802" s="219">
        <f>IF(N802="nulová",J802,0)</f>
        <v>0</v>
      </c>
      <c r="BJ802" s="19" t="s">
        <v>23</v>
      </c>
      <c r="BK802" s="219">
        <f>ROUND(I802*H802,2)</f>
        <v>0</v>
      </c>
      <c r="BL802" s="19" t="s">
        <v>322</v>
      </c>
      <c r="BM802" s="218" t="s">
        <v>1550</v>
      </c>
    </row>
    <row r="803" s="2" customFormat="1">
      <c r="A803" s="41"/>
      <c r="B803" s="42"/>
      <c r="C803" s="43"/>
      <c r="D803" s="256" t="s">
        <v>228</v>
      </c>
      <c r="E803" s="43"/>
      <c r="F803" s="257" t="s">
        <v>1551</v>
      </c>
      <c r="G803" s="43"/>
      <c r="H803" s="43"/>
      <c r="I803" s="258"/>
      <c r="J803" s="43"/>
      <c r="K803" s="43"/>
      <c r="L803" s="47"/>
      <c r="M803" s="259"/>
      <c r="N803" s="260"/>
      <c r="O803" s="87"/>
      <c r="P803" s="87"/>
      <c r="Q803" s="87"/>
      <c r="R803" s="87"/>
      <c r="S803" s="87"/>
      <c r="T803" s="88"/>
      <c r="U803" s="41"/>
      <c r="V803" s="41"/>
      <c r="W803" s="41"/>
      <c r="X803" s="41"/>
      <c r="Y803" s="41"/>
      <c r="Z803" s="41"/>
      <c r="AA803" s="41"/>
      <c r="AB803" s="41"/>
      <c r="AC803" s="41"/>
      <c r="AD803" s="41"/>
      <c r="AE803" s="41"/>
      <c r="AT803" s="19" t="s">
        <v>228</v>
      </c>
      <c r="AU803" s="19" t="s">
        <v>91</v>
      </c>
    </row>
    <row r="804" s="14" customFormat="1">
      <c r="A804" s="14"/>
      <c r="B804" s="231"/>
      <c r="C804" s="232"/>
      <c r="D804" s="222" t="s">
        <v>147</v>
      </c>
      <c r="E804" s="233" t="s">
        <v>36</v>
      </c>
      <c r="F804" s="234" t="s">
        <v>159</v>
      </c>
      <c r="G804" s="232"/>
      <c r="H804" s="235">
        <v>3</v>
      </c>
      <c r="I804" s="236"/>
      <c r="J804" s="232"/>
      <c r="K804" s="232"/>
      <c r="L804" s="237"/>
      <c r="M804" s="238"/>
      <c r="N804" s="239"/>
      <c r="O804" s="239"/>
      <c r="P804" s="239"/>
      <c r="Q804" s="239"/>
      <c r="R804" s="239"/>
      <c r="S804" s="239"/>
      <c r="T804" s="240"/>
      <c r="U804" s="14"/>
      <c r="V804" s="14"/>
      <c r="W804" s="14"/>
      <c r="X804" s="14"/>
      <c r="Y804" s="14"/>
      <c r="Z804" s="14"/>
      <c r="AA804" s="14"/>
      <c r="AB804" s="14"/>
      <c r="AC804" s="14"/>
      <c r="AD804" s="14"/>
      <c r="AE804" s="14"/>
      <c r="AT804" s="241" t="s">
        <v>147</v>
      </c>
      <c r="AU804" s="241" t="s">
        <v>91</v>
      </c>
      <c r="AV804" s="14" t="s">
        <v>91</v>
      </c>
      <c r="AW804" s="14" t="s">
        <v>43</v>
      </c>
      <c r="AX804" s="14" t="s">
        <v>23</v>
      </c>
      <c r="AY804" s="241" t="s">
        <v>137</v>
      </c>
    </row>
    <row r="805" s="2" customFormat="1" ht="24.15" customHeight="1">
      <c r="A805" s="41"/>
      <c r="B805" s="42"/>
      <c r="C805" s="261" t="s">
        <v>1552</v>
      </c>
      <c r="D805" s="261" t="s">
        <v>285</v>
      </c>
      <c r="E805" s="262" t="s">
        <v>1553</v>
      </c>
      <c r="F805" s="263" t="s">
        <v>1554</v>
      </c>
      <c r="G805" s="264" t="s">
        <v>394</v>
      </c>
      <c r="H805" s="265">
        <v>3</v>
      </c>
      <c r="I805" s="266"/>
      <c r="J805" s="267">
        <f>ROUND(I805*H805,2)</f>
        <v>0</v>
      </c>
      <c r="K805" s="263" t="s">
        <v>144</v>
      </c>
      <c r="L805" s="268"/>
      <c r="M805" s="269" t="s">
        <v>36</v>
      </c>
      <c r="N805" s="270" t="s">
        <v>53</v>
      </c>
      <c r="O805" s="87"/>
      <c r="P805" s="216">
        <f>O805*H805</f>
        <v>0</v>
      </c>
      <c r="Q805" s="216">
        <v>0.0023999999999999998</v>
      </c>
      <c r="R805" s="216">
        <f>Q805*H805</f>
        <v>0.0071999999999999998</v>
      </c>
      <c r="S805" s="216">
        <v>0</v>
      </c>
      <c r="T805" s="217">
        <f>S805*H805</f>
        <v>0</v>
      </c>
      <c r="U805" s="41"/>
      <c r="V805" s="41"/>
      <c r="W805" s="41"/>
      <c r="X805" s="41"/>
      <c r="Y805" s="41"/>
      <c r="Z805" s="41"/>
      <c r="AA805" s="41"/>
      <c r="AB805" s="41"/>
      <c r="AC805" s="41"/>
      <c r="AD805" s="41"/>
      <c r="AE805" s="41"/>
      <c r="AR805" s="218" t="s">
        <v>418</v>
      </c>
      <c r="AT805" s="218" t="s">
        <v>285</v>
      </c>
      <c r="AU805" s="218" t="s">
        <v>91</v>
      </c>
      <c r="AY805" s="19" t="s">
        <v>137</v>
      </c>
      <c r="BE805" s="219">
        <f>IF(N805="základní",J805,0)</f>
        <v>0</v>
      </c>
      <c r="BF805" s="219">
        <f>IF(N805="snížená",J805,0)</f>
        <v>0</v>
      </c>
      <c r="BG805" s="219">
        <f>IF(N805="zákl. přenesená",J805,0)</f>
        <v>0</v>
      </c>
      <c r="BH805" s="219">
        <f>IF(N805="sníž. přenesená",J805,0)</f>
        <v>0</v>
      </c>
      <c r="BI805" s="219">
        <f>IF(N805="nulová",J805,0)</f>
        <v>0</v>
      </c>
      <c r="BJ805" s="19" t="s">
        <v>23</v>
      </c>
      <c r="BK805" s="219">
        <f>ROUND(I805*H805,2)</f>
        <v>0</v>
      </c>
      <c r="BL805" s="19" t="s">
        <v>322</v>
      </c>
      <c r="BM805" s="218" t="s">
        <v>1555</v>
      </c>
    </row>
    <row r="806" s="14" customFormat="1">
      <c r="A806" s="14"/>
      <c r="B806" s="231"/>
      <c r="C806" s="232"/>
      <c r="D806" s="222" t="s">
        <v>147</v>
      </c>
      <c r="E806" s="233" t="s">
        <v>36</v>
      </c>
      <c r="F806" s="234" t="s">
        <v>159</v>
      </c>
      <c r="G806" s="232"/>
      <c r="H806" s="235">
        <v>3</v>
      </c>
      <c r="I806" s="236"/>
      <c r="J806" s="232"/>
      <c r="K806" s="232"/>
      <c r="L806" s="237"/>
      <c r="M806" s="238"/>
      <c r="N806" s="239"/>
      <c r="O806" s="239"/>
      <c r="P806" s="239"/>
      <c r="Q806" s="239"/>
      <c r="R806" s="239"/>
      <c r="S806" s="239"/>
      <c r="T806" s="240"/>
      <c r="U806" s="14"/>
      <c r="V806" s="14"/>
      <c r="W806" s="14"/>
      <c r="X806" s="14"/>
      <c r="Y806" s="14"/>
      <c r="Z806" s="14"/>
      <c r="AA806" s="14"/>
      <c r="AB806" s="14"/>
      <c r="AC806" s="14"/>
      <c r="AD806" s="14"/>
      <c r="AE806" s="14"/>
      <c r="AT806" s="241" t="s">
        <v>147</v>
      </c>
      <c r="AU806" s="241" t="s">
        <v>91</v>
      </c>
      <c r="AV806" s="14" t="s">
        <v>91</v>
      </c>
      <c r="AW806" s="14" t="s">
        <v>43</v>
      </c>
      <c r="AX806" s="14" t="s">
        <v>23</v>
      </c>
      <c r="AY806" s="241" t="s">
        <v>137</v>
      </c>
    </row>
    <row r="807" s="2" customFormat="1" ht="16.5" customHeight="1">
      <c r="A807" s="41"/>
      <c r="B807" s="42"/>
      <c r="C807" s="207" t="s">
        <v>1556</v>
      </c>
      <c r="D807" s="207" t="s">
        <v>140</v>
      </c>
      <c r="E807" s="208" t="s">
        <v>1557</v>
      </c>
      <c r="F807" s="209" t="s">
        <v>1558</v>
      </c>
      <c r="G807" s="210" t="s">
        <v>1559</v>
      </c>
      <c r="H807" s="211">
        <v>17.300000000000001</v>
      </c>
      <c r="I807" s="212"/>
      <c r="J807" s="213">
        <f>ROUND(I807*H807,2)</f>
        <v>0</v>
      </c>
      <c r="K807" s="209" t="s">
        <v>36</v>
      </c>
      <c r="L807" s="47"/>
      <c r="M807" s="214" t="s">
        <v>36</v>
      </c>
      <c r="N807" s="215" t="s">
        <v>53</v>
      </c>
      <c r="O807" s="87"/>
      <c r="P807" s="216">
        <f>O807*H807</f>
        <v>0</v>
      </c>
      <c r="Q807" s="216">
        <v>0</v>
      </c>
      <c r="R807" s="216">
        <f>Q807*H807</f>
        <v>0</v>
      </c>
      <c r="S807" s="216">
        <v>0</v>
      </c>
      <c r="T807" s="217">
        <f>S807*H807</f>
        <v>0</v>
      </c>
      <c r="U807" s="41"/>
      <c r="V807" s="41"/>
      <c r="W807" s="41"/>
      <c r="X807" s="41"/>
      <c r="Y807" s="41"/>
      <c r="Z807" s="41"/>
      <c r="AA807" s="41"/>
      <c r="AB807" s="41"/>
      <c r="AC807" s="41"/>
      <c r="AD807" s="41"/>
      <c r="AE807" s="41"/>
      <c r="AR807" s="218" t="s">
        <v>322</v>
      </c>
      <c r="AT807" s="218" t="s">
        <v>140</v>
      </c>
      <c r="AU807" s="218" t="s">
        <v>91</v>
      </c>
      <c r="AY807" s="19" t="s">
        <v>137</v>
      </c>
      <c r="BE807" s="219">
        <f>IF(N807="základní",J807,0)</f>
        <v>0</v>
      </c>
      <c r="BF807" s="219">
        <f>IF(N807="snížená",J807,0)</f>
        <v>0</v>
      </c>
      <c r="BG807" s="219">
        <f>IF(N807="zákl. přenesená",J807,0)</f>
        <v>0</v>
      </c>
      <c r="BH807" s="219">
        <f>IF(N807="sníž. přenesená",J807,0)</f>
        <v>0</v>
      </c>
      <c r="BI807" s="219">
        <f>IF(N807="nulová",J807,0)</f>
        <v>0</v>
      </c>
      <c r="BJ807" s="19" t="s">
        <v>23</v>
      </c>
      <c r="BK807" s="219">
        <f>ROUND(I807*H807,2)</f>
        <v>0</v>
      </c>
      <c r="BL807" s="19" t="s">
        <v>322</v>
      </c>
      <c r="BM807" s="218" t="s">
        <v>1560</v>
      </c>
    </row>
    <row r="808" s="14" customFormat="1">
      <c r="A808" s="14"/>
      <c r="B808" s="231"/>
      <c r="C808" s="232"/>
      <c r="D808" s="222" t="s">
        <v>147</v>
      </c>
      <c r="E808" s="233" t="s">
        <v>36</v>
      </c>
      <c r="F808" s="234" t="s">
        <v>1561</v>
      </c>
      <c r="G808" s="232"/>
      <c r="H808" s="235">
        <v>17.300000000000001</v>
      </c>
      <c r="I808" s="236"/>
      <c r="J808" s="232"/>
      <c r="K808" s="232"/>
      <c r="L808" s="237"/>
      <c r="M808" s="238"/>
      <c r="N808" s="239"/>
      <c r="O808" s="239"/>
      <c r="P808" s="239"/>
      <c r="Q808" s="239"/>
      <c r="R808" s="239"/>
      <c r="S808" s="239"/>
      <c r="T808" s="240"/>
      <c r="U808" s="14"/>
      <c r="V808" s="14"/>
      <c r="W808" s="14"/>
      <c r="X808" s="14"/>
      <c r="Y808" s="14"/>
      <c r="Z808" s="14"/>
      <c r="AA808" s="14"/>
      <c r="AB808" s="14"/>
      <c r="AC808" s="14"/>
      <c r="AD808" s="14"/>
      <c r="AE808" s="14"/>
      <c r="AT808" s="241" t="s">
        <v>147</v>
      </c>
      <c r="AU808" s="241" t="s">
        <v>91</v>
      </c>
      <c r="AV808" s="14" t="s">
        <v>91</v>
      </c>
      <c r="AW808" s="14" t="s">
        <v>43</v>
      </c>
      <c r="AX808" s="14" t="s">
        <v>82</v>
      </c>
      <c r="AY808" s="241" t="s">
        <v>137</v>
      </c>
    </row>
    <row r="809" s="15" customFormat="1">
      <c r="A809" s="15"/>
      <c r="B809" s="242"/>
      <c r="C809" s="243"/>
      <c r="D809" s="222" t="s">
        <v>147</v>
      </c>
      <c r="E809" s="244" t="s">
        <v>36</v>
      </c>
      <c r="F809" s="245" t="s">
        <v>149</v>
      </c>
      <c r="G809" s="243"/>
      <c r="H809" s="246">
        <v>17.300000000000001</v>
      </c>
      <c r="I809" s="247"/>
      <c r="J809" s="243"/>
      <c r="K809" s="243"/>
      <c r="L809" s="248"/>
      <c r="M809" s="249"/>
      <c r="N809" s="250"/>
      <c r="O809" s="250"/>
      <c r="P809" s="250"/>
      <c r="Q809" s="250"/>
      <c r="R809" s="250"/>
      <c r="S809" s="250"/>
      <c r="T809" s="251"/>
      <c r="U809" s="15"/>
      <c r="V809" s="15"/>
      <c r="W809" s="15"/>
      <c r="X809" s="15"/>
      <c r="Y809" s="15"/>
      <c r="Z809" s="15"/>
      <c r="AA809" s="15"/>
      <c r="AB809" s="15"/>
      <c r="AC809" s="15"/>
      <c r="AD809" s="15"/>
      <c r="AE809" s="15"/>
      <c r="AT809" s="252" t="s">
        <v>147</v>
      </c>
      <c r="AU809" s="252" t="s">
        <v>91</v>
      </c>
      <c r="AV809" s="15" t="s">
        <v>150</v>
      </c>
      <c r="AW809" s="15" t="s">
        <v>4</v>
      </c>
      <c r="AX809" s="15" t="s">
        <v>23</v>
      </c>
      <c r="AY809" s="252" t="s">
        <v>137</v>
      </c>
    </row>
    <row r="810" s="2" customFormat="1" ht="16.5" customHeight="1">
      <c r="A810" s="41"/>
      <c r="B810" s="42"/>
      <c r="C810" s="261" t="s">
        <v>1562</v>
      </c>
      <c r="D810" s="261" t="s">
        <v>285</v>
      </c>
      <c r="E810" s="262" t="s">
        <v>1563</v>
      </c>
      <c r="F810" s="263" t="s">
        <v>1564</v>
      </c>
      <c r="G810" s="264" t="s">
        <v>1559</v>
      </c>
      <c r="H810" s="265">
        <v>19.030000000000001</v>
      </c>
      <c r="I810" s="266"/>
      <c r="J810" s="267">
        <f>ROUND(I810*H810,2)</f>
        <v>0</v>
      </c>
      <c r="K810" s="263" t="s">
        <v>36</v>
      </c>
      <c r="L810" s="268"/>
      <c r="M810" s="269" t="s">
        <v>36</v>
      </c>
      <c r="N810" s="270" t="s">
        <v>53</v>
      </c>
      <c r="O810" s="87"/>
      <c r="P810" s="216">
        <f>O810*H810</f>
        <v>0</v>
      </c>
      <c r="Q810" s="216">
        <v>0.019650000000000001</v>
      </c>
      <c r="R810" s="216">
        <f>Q810*H810</f>
        <v>0.37393950000000004</v>
      </c>
      <c r="S810" s="216">
        <v>0</v>
      </c>
      <c r="T810" s="217">
        <f>S810*H810</f>
        <v>0</v>
      </c>
      <c r="U810" s="41"/>
      <c r="V810" s="41"/>
      <c r="W810" s="41"/>
      <c r="X810" s="41"/>
      <c r="Y810" s="41"/>
      <c r="Z810" s="41"/>
      <c r="AA810" s="41"/>
      <c r="AB810" s="41"/>
      <c r="AC810" s="41"/>
      <c r="AD810" s="41"/>
      <c r="AE810" s="41"/>
      <c r="AR810" s="218" t="s">
        <v>418</v>
      </c>
      <c r="AT810" s="218" t="s">
        <v>285</v>
      </c>
      <c r="AU810" s="218" t="s">
        <v>91</v>
      </c>
      <c r="AY810" s="19" t="s">
        <v>137</v>
      </c>
      <c r="BE810" s="219">
        <f>IF(N810="základní",J810,0)</f>
        <v>0</v>
      </c>
      <c r="BF810" s="219">
        <f>IF(N810="snížená",J810,0)</f>
        <v>0</v>
      </c>
      <c r="BG810" s="219">
        <f>IF(N810="zákl. přenesená",J810,0)</f>
        <v>0</v>
      </c>
      <c r="BH810" s="219">
        <f>IF(N810="sníž. přenesená",J810,0)</f>
        <v>0</v>
      </c>
      <c r="BI810" s="219">
        <f>IF(N810="nulová",J810,0)</f>
        <v>0</v>
      </c>
      <c r="BJ810" s="19" t="s">
        <v>23</v>
      </c>
      <c r="BK810" s="219">
        <f>ROUND(I810*H810,2)</f>
        <v>0</v>
      </c>
      <c r="BL810" s="19" t="s">
        <v>322</v>
      </c>
      <c r="BM810" s="218" t="s">
        <v>1565</v>
      </c>
    </row>
    <row r="811" s="14" customFormat="1">
      <c r="A811" s="14"/>
      <c r="B811" s="231"/>
      <c r="C811" s="232"/>
      <c r="D811" s="222" t="s">
        <v>147</v>
      </c>
      <c r="E811" s="233" t="s">
        <v>36</v>
      </c>
      <c r="F811" s="234" t="s">
        <v>1566</v>
      </c>
      <c r="G811" s="232"/>
      <c r="H811" s="235">
        <v>19.030000000000001</v>
      </c>
      <c r="I811" s="236"/>
      <c r="J811" s="232"/>
      <c r="K811" s="232"/>
      <c r="L811" s="237"/>
      <c r="M811" s="238"/>
      <c r="N811" s="239"/>
      <c r="O811" s="239"/>
      <c r="P811" s="239"/>
      <c r="Q811" s="239"/>
      <c r="R811" s="239"/>
      <c r="S811" s="239"/>
      <c r="T811" s="240"/>
      <c r="U811" s="14"/>
      <c r="V811" s="14"/>
      <c r="W811" s="14"/>
      <c r="X811" s="14"/>
      <c r="Y811" s="14"/>
      <c r="Z811" s="14"/>
      <c r="AA811" s="14"/>
      <c r="AB811" s="14"/>
      <c r="AC811" s="14"/>
      <c r="AD811" s="14"/>
      <c r="AE811" s="14"/>
      <c r="AT811" s="241" t="s">
        <v>147</v>
      </c>
      <c r="AU811" s="241" t="s">
        <v>91</v>
      </c>
      <c r="AV811" s="14" t="s">
        <v>91</v>
      </c>
      <c r="AW811" s="14" t="s">
        <v>43</v>
      </c>
      <c r="AX811" s="14" t="s">
        <v>23</v>
      </c>
      <c r="AY811" s="241" t="s">
        <v>137</v>
      </c>
    </row>
    <row r="812" s="2" customFormat="1" ht="55.5" customHeight="1">
      <c r="A812" s="41"/>
      <c r="B812" s="42"/>
      <c r="C812" s="207" t="s">
        <v>1567</v>
      </c>
      <c r="D812" s="207" t="s">
        <v>140</v>
      </c>
      <c r="E812" s="208" t="s">
        <v>1568</v>
      </c>
      <c r="F812" s="209" t="s">
        <v>1569</v>
      </c>
      <c r="G812" s="210" t="s">
        <v>1559</v>
      </c>
      <c r="H812" s="211">
        <v>62</v>
      </c>
      <c r="I812" s="212"/>
      <c r="J812" s="213">
        <f>ROUND(I812*H812,2)</f>
        <v>0</v>
      </c>
      <c r="K812" s="209" t="s">
        <v>36</v>
      </c>
      <c r="L812" s="47"/>
      <c r="M812" s="214" t="s">
        <v>36</v>
      </c>
      <c r="N812" s="215" t="s">
        <v>53</v>
      </c>
      <c r="O812" s="87"/>
      <c r="P812" s="216">
        <f>O812*H812</f>
        <v>0</v>
      </c>
      <c r="Q812" s="216">
        <v>0</v>
      </c>
      <c r="R812" s="216">
        <f>Q812*H812</f>
        <v>0</v>
      </c>
      <c r="S812" s="216">
        <v>0</v>
      </c>
      <c r="T812" s="217">
        <f>S812*H812</f>
        <v>0</v>
      </c>
      <c r="U812" s="41"/>
      <c r="V812" s="41"/>
      <c r="W812" s="41"/>
      <c r="X812" s="41"/>
      <c r="Y812" s="41"/>
      <c r="Z812" s="41"/>
      <c r="AA812" s="41"/>
      <c r="AB812" s="41"/>
      <c r="AC812" s="41"/>
      <c r="AD812" s="41"/>
      <c r="AE812" s="41"/>
      <c r="AR812" s="218" t="s">
        <v>322</v>
      </c>
      <c r="AT812" s="218" t="s">
        <v>140</v>
      </c>
      <c r="AU812" s="218" t="s">
        <v>91</v>
      </c>
      <c r="AY812" s="19" t="s">
        <v>137</v>
      </c>
      <c r="BE812" s="219">
        <f>IF(N812="základní",J812,0)</f>
        <v>0</v>
      </c>
      <c r="BF812" s="219">
        <f>IF(N812="snížená",J812,0)</f>
        <v>0</v>
      </c>
      <c r="BG812" s="219">
        <f>IF(N812="zákl. přenesená",J812,0)</f>
        <v>0</v>
      </c>
      <c r="BH812" s="219">
        <f>IF(N812="sníž. přenesená",J812,0)</f>
        <v>0</v>
      </c>
      <c r="BI812" s="219">
        <f>IF(N812="nulová",J812,0)</f>
        <v>0</v>
      </c>
      <c r="BJ812" s="19" t="s">
        <v>23</v>
      </c>
      <c r="BK812" s="219">
        <f>ROUND(I812*H812,2)</f>
        <v>0</v>
      </c>
      <c r="BL812" s="19" t="s">
        <v>322</v>
      </c>
      <c r="BM812" s="218" t="s">
        <v>1570</v>
      </c>
    </row>
    <row r="813" s="14" customFormat="1">
      <c r="A813" s="14"/>
      <c r="B813" s="231"/>
      <c r="C813" s="232"/>
      <c r="D813" s="222" t="s">
        <v>147</v>
      </c>
      <c r="E813" s="233" t="s">
        <v>36</v>
      </c>
      <c r="F813" s="234" t="s">
        <v>591</v>
      </c>
      <c r="G813" s="232"/>
      <c r="H813" s="235">
        <v>62</v>
      </c>
      <c r="I813" s="236"/>
      <c r="J813" s="232"/>
      <c r="K813" s="232"/>
      <c r="L813" s="237"/>
      <c r="M813" s="238"/>
      <c r="N813" s="239"/>
      <c r="O813" s="239"/>
      <c r="P813" s="239"/>
      <c r="Q813" s="239"/>
      <c r="R813" s="239"/>
      <c r="S813" s="239"/>
      <c r="T813" s="240"/>
      <c r="U813" s="14"/>
      <c r="V813" s="14"/>
      <c r="W813" s="14"/>
      <c r="X813" s="14"/>
      <c r="Y813" s="14"/>
      <c r="Z813" s="14"/>
      <c r="AA813" s="14"/>
      <c r="AB813" s="14"/>
      <c r="AC813" s="14"/>
      <c r="AD813" s="14"/>
      <c r="AE813" s="14"/>
      <c r="AT813" s="241" t="s">
        <v>147</v>
      </c>
      <c r="AU813" s="241" t="s">
        <v>91</v>
      </c>
      <c r="AV813" s="14" t="s">
        <v>91</v>
      </c>
      <c r="AW813" s="14" t="s">
        <v>43</v>
      </c>
      <c r="AX813" s="14" t="s">
        <v>23</v>
      </c>
      <c r="AY813" s="241" t="s">
        <v>137</v>
      </c>
    </row>
    <row r="814" s="2" customFormat="1" ht="24.15" customHeight="1">
      <c r="A814" s="41"/>
      <c r="B814" s="42"/>
      <c r="C814" s="207" t="s">
        <v>1571</v>
      </c>
      <c r="D814" s="207" t="s">
        <v>140</v>
      </c>
      <c r="E814" s="208" t="s">
        <v>1572</v>
      </c>
      <c r="F814" s="209" t="s">
        <v>1573</v>
      </c>
      <c r="G814" s="210" t="s">
        <v>932</v>
      </c>
      <c r="H814" s="211">
        <v>2357.4079999999999</v>
      </c>
      <c r="I814" s="212"/>
      <c r="J814" s="213">
        <f>ROUND(I814*H814,2)</f>
        <v>0</v>
      </c>
      <c r="K814" s="209" t="s">
        <v>281</v>
      </c>
      <c r="L814" s="47"/>
      <c r="M814" s="214" t="s">
        <v>36</v>
      </c>
      <c r="N814" s="215" t="s">
        <v>53</v>
      </c>
      <c r="O814" s="87"/>
      <c r="P814" s="216">
        <f>O814*H814</f>
        <v>0</v>
      </c>
      <c r="Q814" s="216">
        <v>6.0000000000000002E-05</v>
      </c>
      <c r="R814" s="216">
        <f>Q814*H814</f>
        <v>0.14144448000000001</v>
      </c>
      <c r="S814" s="216">
        <v>0</v>
      </c>
      <c r="T814" s="217">
        <f>S814*H814</f>
        <v>0</v>
      </c>
      <c r="U814" s="41"/>
      <c r="V814" s="41"/>
      <c r="W814" s="41"/>
      <c r="X814" s="41"/>
      <c r="Y814" s="41"/>
      <c r="Z814" s="41"/>
      <c r="AA814" s="41"/>
      <c r="AB814" s="41"/>
      <c r="AC814" s="41"/>
      <c r="AD814" s="41"/>
      <c r="AE814" s="41"/>
      <c r="AR814" s="218" t="s">
        <v>322</v>
      </c>
      <c r="AT814" s="218" t="s">
        <v>140</v>
      </c>
      <c r="AU814" s="218" t="s">
        <v>91</v>
      </c>
      <c r="AY814" s="19" t="s">
        <v>137</v>
      </c>
      <c r="BE814" s="219">
        <f>IF(N814="základní",J814,0)</f>
        <v>0</v>
      </c>
      <c r="BF814" s="219">
        <f>IF(N814="snížená",J814,0)</f>
        <v>0</v>
      </c>
      <c r="BG814" s="219">
        <f>IF(N814="zákl. přenesená",J814,0)</f>
        <v>0</v>
      </c>
      <c r="BH814" s="219">
        <f>IF(N814="sníž. přenesená",J814,0)</f>
        <v>0</v>
      </c>
      <c r="BI814" s="219">
        <f>IF(N814="nulová",J814,0)</f>
        <v>0</v>
      </c>
      <c r="BJ814" s="19" t="s">
        <v>23</v>
      </c>
      <c r="BK814" s="219">
        <f>ROUND(I814*H814,2)</f>
        <v>0</v>
      </c>
      <c r="BL814" s="19" t="s">
        <v>322</v>
      </c>
      <c r="BM814" s="218" t="s">
        <v>1574</v>
      </c>
    </row>
    <row r="815" s="13" customFormat="1">
      <c r="A815" s="13"/>
      <c r="B815" s="220"/>
      <c r="C815" s="221"/>
      <c r="D815" s="222" t="s">
        <v>147</v>
      </c>
      <c r="E815" s="223" t="s">
        <v>36</v>
      </c>
      <c r="F815" s="224" t="s">
        <v>1575</v>
      </c>
      <c r="G815" s="221"/>
      <c r="H815" s="223" t="s">
        <v>36</v>
      </c>
      <c r="I815" s="225"/>
      <c r="J815" s="221"/>
      <c r="K815" s="221"/>
      <c r="L815" s="226"/>
      <c r="M815" s="227"/>
      <c r="N815" s="228"/>
      <c r="O815" s="228"/>
      <c r="P815" s="228"/>
      <c r="Q815" s="228"/>
      <c r="R815" s="228"/>
      <c r="S815" s="228"/>
      <c r="T815" s="229"/>
      <c r="U815" s="13"/>
      <c r="V815" s="13"/>
      <c r="W815" s="13"/>
      <c r="X815" s="13"/>
      <c r="Y815" s="13"/>
      <c r="Z815" s="13"/>
      <c r="AA815" s="13"/>
      <c r="AB815" s="13"/>
      <c r="AC815" s="13"/>
      <c r="AD815" s="13"/>
      <c r="AE815" s="13"/>
      <c r="AT815" s="230" t="s">
        <v>147</v>
      </c>
      <c r="AU815" s="230" t="s">
        <v>91</v>
      </c>
      <c r="AV815" s="13" t="s">
        <v>23</v>
      </c>
      <c r="AW815" s="13" t="s">
        <v>43</v>
      </c>
      <c r="AX815" s="13" t="s">
        <v>82</v>
      </c>
      <c r="AY815" s="230" t="s">
        <v>137</v>
      </c>
    </row>
    <row r="816" s="14" customFormat="1">
      <c r="A816" s="14"/>
      <c r="B816" s="231"/>
      <c r="C816" s="232"/>
      <c r="D816" s="222" t="s">
        <v>147</v>
      </c>
      <c r="E816" s="233" t="s">
        <v>36</v>
      </c>
      <c r="F816" s="234" t="s">
        <v>1576</v>
      </c>
      <c r="G816" s="232"/>
      <c r="H816" s="235">
        <v>2197.6419999999998</v>
      </c>
      <c r="I816" s="236"/>
      <c r="J816" s="232"/>
      <c r="K816" s="232"/>
      <c r="L816" s="237"/>
      <c r="M816" s="238"/>
      <c r="N816" s="239"/>
      <c r="O816" s="239"/>
      <c r="P816" s="239"/>
      <c r="Q816" s="239"/>
      <c r="R816" s="239"/>
      <c r="S816" s="239"/>
      <c r="T816" s="240"/>
      <c r="U816" s="14"/>
      <c r="V816" s="14"/>
      <c r="W816" s="14"/>
      <c r="X816" s="14"/>
      <c r="Y816" s="14"/>
      <c r="Z816" s="14"/>
      <c r="AA816" s="14"/>
      <c r="AB816" s="14"/>
      <c r="AC816" s="14"/>
      <c r="AD816" s="14"/>
      <c r="AE816" s="14"/>
      <c r="AT816" s="241" t="s">
        <v>147</v>
      </c>
      <c r="AU816" s="241" t="s">
        <v>91</v>
      </c>
      <c r="AV816" s="14" t="s">
        <v>91</v>
      </c>
      <c r="AW816" s="14" t="s">
        <v>43</v>
      </c>
      <c r="AX816" s="14" t="s">
        <v>82</v>
      </c>
      <c r="AY816" s="241" t="s">
        <v>137</v>
      </c>
    </row>
    <row r="817" s="14" customFormat="1">
      <c r="A817" s="14"/>
      <c r="B817" s="231"/>
      <c r="C817" s="232"/>
      <c r="D817" s="222" t="s">
        <v>147</v>
      </c>
      <c r="E817" s="233" t="s">
        <v>36</v>
      </c>
      <c r="F817" s="234" t="s">
        <v>1577</v>
      </c>
      <c r="G817" s="232"/>
      <c r="H817" s="235">
        <v>68.640000000000001</v>
      </c>
      <c r="I817" s="236"/>
      <c r="J817" s="232"/>
      <c r="K817" s="232"/>
      <c r="L817" s="237"/>
      <c r="M817" s="238"/>
      <c r="N817" s="239"/>
      <c r="O817" s="239"/>
      <c r="P817" s="239"/>
      <c r="Q817" s="239"/>
      <c r="R817" s="239"/>
      <c r="S817" s="239"/>
      <c r="T817" s="240"/>
      <c r="U817" s="14"/>
      <c r="V817" s="14"/>
      <c r="W817" s="14"/>
      <c r="X817" s="14"/>
      <c r="Y817" s="14"/>
      <c r="Z817" s="14"/>
      <c r="AA817" s="14"/>
      <c r="AB817" s="14"/>
      <c r="AC817" s="14"/>
      <c r="AD817" s="14"/>
      <c r="AE817" s="14"/>
      <c r="AT817" s="241" t="s">
        <v>147</v>
      </c>
      <c r="AU817" s="241" t="s">
        <v>91</v>
      </c>
      <c r="AV817" s="14" t="s">
        <v>91</v>
      </c>
      <c r="AW817" s="14" t="s">
        <v>43</v>
      </c>
      <c r="AX817" s="14" t="s">
        <v>82</v>
      </c>
      <c r="AY817" s="241" t="s">
        <v>137</v>
      </c>
    </row>
    <row r="818" s="14" customFormat="1">
      <c r="A818" s="14"/>
      <c r="B818" s="231"/>
      <c r="C818" s="232"/>
      <c r="D818" s="222" t="s">
        <v>147</v>
      </c>
      <c r="E818" s="233" t="s">
        <v>36</v>
      </c>
      <c r="F818" s="234" t="s">
        <v>1578</v>
      </c>
      <c r="G818" s="232"/>
      <c r="H818" s="235">
        <v>91.126000000000005</v>
      </c>
      <c r="I818" s="236"/>
      <c r="J818" s="232"/>
      <c r="K818" s="232"/>
      <c r="L818" s="237"/>
      <c r="M818" s="238"/>
      <c r="N818" s="239"/>
      <c r="O818" s="239"/>
      <c r="P818" s="239"/>
      <c r="Q818" s="239"/>
      <c r="R818" s="239"/>
      <c r="S818" s="239"/>
      <c r="T818" s="240"/>
      <c r="U818" s="14"/>
      <c r="V818" s="14"/>
      <c r="W818" s="14"/>
      <c r="X818" s="14"/>
      <c r="Y818" s="14"/>
      <c r="Z818" s="14"/>
      <c r="AA818" s="14"/>
      <c r="AB818" s="14"/>
      <c r="AC818" s="14"/>
      <c r="AD818" s="14"/>
      <c r="AE818" s="14"/>
      <c r="AT818" s="241" t="s">
        <v>147</v>
      </c>
      <c r="AU818" s="241" t="s">
        <v>91</v>
      </c>
      <c r="AV818" s="14" t="s">
        <v>91</v>
      </c>
      <c r="AW818" s="14" t="s">
        <v>43</v>
      </c>
      <c r="AX818" s="14" t="s">
        <v>82</v>
      </c>
      <c r="AY818" s="241" t="s">
        <v>137</v>
      </c>
    </row>
    <row r="819" s="2" customFormat="1" ht="16.5" customHeight="1">
      <c r="A819" s="41"/>
      <c r="B819" s="42"/>
      <c r="C819" s="261" t="s">
        <v>1579</v>
      </c>
      <c r="D819" s="261" t="s">
        <v>285</v>
      </c>
      <c r="E819" s="262" t="s">
        <v>1580</v>
      </c>
      <c r="F819" s="263" t="s">
        <v>1581</v>
      </c>
      <c r="G819" s="264" t="s">
        <v>932</v>
      </c>
      <c r="H819" s="265">
        <v>2357.4079999999999</v>
      </c>
      <c r="I819" s="266"/>
      <c r="J819" s="267">
        <f>ROUND(I819*H819,2)</f>
        <v>0</v>
      </c>
      <c r="K819" s="263" t="s">
        <v>36</v>
      </c>
      <c r="L819" s="268"/>
      <c r="M819" s="269" t="s">
        <v>36</v>
      </c>
      <c r="N819" s="270" t="s">
        <v>53</v>
      </c>
      <c r="O819" s="87"/>
      <c r="P819" s="216">
        <f>O819*H819</f>
        <v>0</v>
      </c>
      <c r="Q819" s="216">
        <v>0</v>
      </c>
      <c r="R819" s="216">
        <f>Q819*H819</f>
        <v>0</v>
      </c>
      <c r="S819" s="216">
        <v>0</v>
      </c>
      <c r="T819" s="217">
        <f>S819*H819</f>
        <v>0</v>
      </c>
      <c r="U819" s="41"/>
      <c r="V819" s="41"/>
      <c r="W819" s="41"/>
      <c r="X819" s="41"/>
      <c r="Y819" s="41"/>
      <c r="Z819" s="41"/>
      <c r="AA819" s="41"/>
      <c r="AB819" s="41"/>
      <c r="AC819" s="41"/>
      <c r="AD819" s="41"/>
      <c r="AE819" s="41"/>
      <c r="AR819" s="218" t="s">
        <v>418</v>
      </c>
      <c r="AT819" s="218" t="s">
        <v>285</v>
      </c>
      <c r="AU819" s="218" t="s">
        <v>91</v>
      </c>
      <c r="AY819" s="19" t="s">
        <v>137</v>
      </c>
      <c r="BE819" s="219">
        <f>IF(N819="základní",J819,0)</f>
        <v>0</v>
      </c>
      <c r="BF819" s="219">
        <f>IF(N819="snížená",J819,0)</f>
        <v>0</v>
      </c>
      <c r="BG819" s="219">
        <f>IF(N819="zákl. přenesená",J819,0)</f>
        <v>0</v>
      </c>
      <c r="BH819" s="219">
        <f>IF(N819="sníž. přenesená",J819,0)</f>
        <v>0</v>
      </c>
      <c r="BI819" s="219">
        <f>IF(N819="nulová",J819,0)</f>
        <v>0</v>
      </c>
      <c r="BJ819" s="19" t="s">
        <v>23</v>
      </c>
      <c r="BK819" s="219">
        <f>ROUND(I819*H819,2)</f>
        <v>0</v>
      </c>
      <c r="BL819" s="19" t="s">
        <v>322</v>
      </c>
      <c r="BM819" s="218" t="s">
        <v>1582</v>
      </c>
    </row>
    <row r="820" s="14" customFormat="1">
      <c r="A820" s="14"/>
      <c r="B820" s="231"/>
      <c r="C820" s="232"/>
      <c r="D820" s="222" t="s">
        <v>147</v>
      </c>
      <c r="E820" s="233" t="s">
        <v>36</v>
      </c>
      <c r="F820" s="234" t="s">
        <v>1583</v>
      </c>
      <c r="G820" s="232"/>
      <c r="H820" s="235">
        <v>2357.4079999999999</v>
      </c>
      <c r="I820" s="236"/>
      <c r="J820" s="232"/>
      <c r="K820" s="232"/>
      <c r="L820" s="237"/>
      <c r="M820" s="238"/>
      <c r="N820" s="239"/>
      <c r="O820" s="239"/>
      <c r="P820" s="239"/>
      <c r="Q820" s="239"/>
      <c r="R820" s="239"/>
      <c r="S820" s="239"/>
      <c r="T820" s="240"/>
      <c r="U820" s="14"/>
      <c r="V820" s="14"/>
      <c r="W820" s="14"/>
      <c r="X820" s="14"/>
      <c r="Y820" s="14"/>
      <c r="Z820" s="14"/>
      <c r="AA820" s="14"/>
      <c r="AB820" s="14"/>
      <c r="AC820" s="14"/>
      <c r="AD820" s="14"/>
      <c r="AE820" s="14"/>
      <c r="AT820" s="241" t="s">
        <v>147</v>
      </c>
      <c r="AU820" s="241" t="s">
        <v>91</v>
      </c>
      <c r="AV820" s="14" t="s">
        <v>91</v>
      </c>
      <c r="AW820" s="14" t="s">
        <v>43</v>
      </c>
      <c r="AX820" s="14" t="s">
        <v>23</v>
      </c>
      <c r="AY820" s="241" t="s">
        <v>137</v>
      </c>
    </row>
    <row r="821" s="2" customFormat="1" ht="24.15" customHeight="1">
      <c r="A821" s="41"/>
      <c r="B821" s="42"/>
      <c r="C821" s="207" t="s">
        <v>1584</v>
      </c>
      <c r="D821" s="207" t="s">
        <v>140</v>
      </c>
      <c r="E821" s="208" t="s">
        <v>1585</v>
      </c>
      <c r="F821" s="209" t="s">
        <v>1586</v>
      </c>
      <c r="G821" s="210" t="s">
        <v>932</v>
      </c>
      <c r="H821" s="211">
        <v>615.74400000000003</v>
      </c>
      <c r="I821" s="212"/>
      <c r="J821" s="213">
        <f>ROUND(I821*H821,2)</f>
        <v>0</v>
      </c>
      <c r="K821" s="209" t="s">
        <v>226</v>
      </c>
      <c r="L821" s="47"/>
      <c r="M821" s="214" t="s">
        <v>36</v>
      </c>
      <c r="N821" s="215" t="s">
        <v>53</v>
      </c>
      <c r="O821" s="87"/>
      <c r="P821" s="216">
        <f>O821*H821</f>
        <v>0</v>
      </c>
      <c r="Q821" s="216">
        <v>0.001</v>
      </c>
      <c r="R821" s="216">
        <f>Q821*H821</f>
        <v>0.61574400000000007</v>
      </c>
      <c r="S821" s="216">
        <v>0</v>
      </c>
      <c r="T821" s="217">
        <f>S821*H821</f>
        <v>0</v>
      </c>
      <c r="U821" s="41"/>
      <c r="V821" s="41"/>
      <c r="W821" s="41"/>
      <c r="X821" s="41"/>
      <c r="Y821" s="41"/>
      <c r="Z821" s="41"/>
      <c r="AA821" s="41"/>
      <c r="AB821" s="41"/>
      <c r="AC821" s="41"/>
      <c r="AD821" s="41"/>
      <c r="AE821" s="41"/>
      <c r="AR821" s="218" t="s">
        <v>322</v>
      </c>
      <c r="AT821" s="218" t="s">
        <v>140</v>
      </c>
      <c r="AU821" s="218" t="s">
        <v>91</v>
      </c>
      <c r="AY821" s="19" t="s">
        <v>137</v>
      </c>
      <c r="BE821" s="219">
        <f>IF(N821="základní",J821,0)</f>
        <v>0</v>
      </c>
      <c r="BF821" s="219">
        <f>IF(N821="snížená",J821,0)</f>
        <v>0</v>
      </c>
      <c r="BG821" s="219">
        <f>IF(N821="zákl. přenesená",J821,0)</f>
        <v>0</v>
      </c>
      <c r="BH821" s="219">
        <f>IF(N821="sníž. přenesená",J821,0)</f>
        <v>0</v>
      </c>
      <c r="BI821" s="219">
        <f>IF(N821="nulová",J821,0)</f>
        <v>0</v>
      </c>
      <c r="BJ821" s="19" t="s">
        <v>23</v>
      </c>
      <c r="BK821" s="219">
        <f>ROUND(I821*H821,2)</f>
        <v>0</v>
      </c>
      <c r="BL821" s="19" t="s">
        <v>322</v>
      </c>
      <c r="BM821" s="218" t="s">
        <v>1587</v>
      </c>
    </row>
    <row r="822" s="2" customFormat="1">
      <c r="A822" s="41"/>
      <c r="B822" s="42"/>
      <c r="C822" s="43"/>
      <c r="D822" s="256" t="s">
        <v>228</v>
      </c>
      <c r="E822" s="43"/>
      <c r="F822" s="257" t="s">
        <v>1588</v>
      </c>
      <c r="G822" s="43"/>
      <c r="H822" s="43"/>
      <c r="I822" s="258"/>
      <c r="J822" s="43"/>
      <c r="K822" s="43"/>
      <c r="L822" s="47"/>
      <c r="M822" s="259"/>
      <c r="N822" s="260"/>
      <c r="O822" s="87"/>
      <c r="P822" s="87"/>
      <c r="Q822" s="87"/>
      <c r="R822" s="87"/>
      <c r="S822" s="87"/>
      <c r="T822" s="88"/>
      <c r="U822" s="41"/>
      <c r="V822" s="41"/>
      <c r="W822" s="41"/>
      <c r="X822" s="41"/>
      <c r="Y822" s="41"/>
      <c r="Z822" s="41"/>
      <c r="AA822" s="41"/>
      <c r="AB822" s="41"/>
      <c r="AC822" s="41"/>
      <c r="AD822" s="41"/>
      <c r="AE822" s="41"/>
      <c r="AT822" s="19" t="s">
        <v>228</v>
      </c>
      <c r="AU822" s="19" t="s">
        <v>91</v>
      </c>
    </row>
    <row r="823" s="13" customFormat="1">
      <c r="A823" s="13"/>
      <c r="B823" s="220"/>
      <c r="C823" s="221"/>
      <c r="D823" s="222" t="s">
        <v>147</v>
      </c>
      <c r="E823" s="223" t="s">
        <v>36</v>
      </c>
      <c r="F823" s="224" t="s">
        <v>583</v>
      </c>
      <c r="G823" s="221"/>
      <c r="H823" s="223" t="s">
        <v>36</v>
      </c>
      <c r="I823" s="225"/>
      <c r="J823" s="221"/>
      <c r="K823" s="221"/>
      <c r="L823" s="226"/>
      <c r="M823" s="227"/>
      <c r="N823" s="228"/>
      <c r="O823" s="228"/>
      <c r="P823" s="228"/>
      <c r="Q823" s="228"/>
      <c r="R823" s="228"/>
      <c r="S823" s="228"/>
      <c r="T823" s="229"/>
      <c r="U823" s="13"/>
      <c r="V823" s="13"/>
      <c r="W823" s="13"/>
      <c r="X823" s="13"/>
      <c r="Y823" s="13"/>
      <c r="Z823" s="13"/>
      <c r="AA823" s="13"/>
      <c r="AB823" s="13"/>
      <c r="AC823" s="13"/>
      <c r="AD823" s="13"/>
      <c r="AE823" s="13"/>
      <c r="AT823" s="230" t="s">
        <v>147</v>
      </c>
      <c r="AU823" s="230" t="s">
        <v>91</v>
      </c>
      <c r="AV823" s="13" t="s">
        <v>23</v>
      </c>
      <c r="AW823" s="13" t="s">
        <v>43</v>
      </c>
      <c r="AX823" s="13" t="s">
        <v>82</v>
      </c>
      <c r="AY823" s="230" t="s">
        <v>137</v>
      </c>
    </row>
    <row r="824" s="14" customFormat="1">
      <c r="A824" s="14"/>
      <c r="B824" s="231"/>
      <c r="C824" s="232"/>
      <c r="D824" s="222" t="s">
        <v>147</v>
      </c>
      <c r="E824" s="233" t="s">
        <v>36</v>
      </c>
      <c r="F824" s="234" t="s">
        <v>1589</v>
      </c>
      <c r="G824" s="232"/>
      <c r="H824" s="235">
        <v>579.27599999999995</v>
      </c>
      <c r="I824" s="236"/>
      <c r="J824" s="232"/>
      <c r="K824" s="232"/>
      <c r="L824" s="237"/>
      <c r="M824" s="238"/>
      <c r="N824" s="239"/>
      <c r="O824" s="239"/>
      <c r="P824" s="239"/>
      <c r="Q824" s="239"/>
      <c r="R824" s="239"/>
      <c r="S824" s="239"/>
      <c r="T824" s="240"/>
      <c r="U824" s="14"/>
      <c r="V824" s="14"/>
      <c r="W824" s="14"/>
      <c r="X824" s="14"/>
      <c r="Y824" s="14"/>
      <c r="Z824" s="14"/>
      <c r="AA824" s="14"/>
      <c r="AB824" s="14"/>
      <c r="AC824" s="14"/>
      <c r="AD824" s="14"/>
      <c r="AE824" s="14"/>
      <c r="AT824" s="241" t="s">
        <v>147</v>
      </c>
      <c r="AU824" s="241" t="s">
        <v>91</v>
      </c>
      <c r="AV824" s="14" t="s">
        <v>91</v>
      </c>
      <c r="AW824" s="14" t="s">
        <v>43</v>
      </c>
      <c r="AX824" s="14" t="s">
        <v>82</v>
      </c>
      <c r="AY824" s="241" t="s">
        <v>137</v>
      </c>
    </row>
    <row r="825" s="14" customFormat="1">
      <c r="A825" s="14"/>
      <c r="B825" s="231"/>
      <c r="C825" s="232"/>
      <c r="D825" s="222" t="s">
        <v>147</v>
      </c>
      <c r="E825" s="233" t="s">
        <v>36</v>
      </c>
      <c r="F825" s="234" t="s">
        <v>1590</v>
      </c>
      <c r="G825" s="232"/>
      <c r="H825" s="235">
        <v>28.021999999999998</v>
      </c>
      <c r="I825" s="236"/>
      <c r="J825" s="232"/>
      <c r="K825" s="232"/>
      <c r="L825" s="237"/>
      <c r="M825" s="238"/>
      <c r="N825" s="239"/>
      <c r="O825" s="239"/>
      <c r="P825" s="239"/>
      <c r="Q825" s="239"/>
      <c r="R825" s="239"/>
      <c r="S825" s="239"/>
      <c r="T825" s="240"/>
      <c r="U825" s="14"/>
      <c r="V825" s="14"/>
      <c r="W825" s="14"/>
      <c r="X825" s="14"/>
      <c r="Y825" s="14"/>
      <c r="Z825" s="14"/>
      <c r="AA825" s="14"/>
      <c r="AB825" s="14"/>
      <c r="AC825" s="14"/>
      <c r="AD825" s="14"/>
      <c r="AE825" s="14"/>
      <c r="AT825" s="241" t="s">
        <v>147</v>
      </c>
      <c r="AU825" s="241" t="s">
        <v>91</v>
      </c>
      <c r="AV825" s="14" t="s">
        <v>91</v>
      </c>
      <c r="AW825" s="14" t="s">
        <v>43</v>
      </c>
      <c r="AX825" s="14" t="s">
        <v>82</v>
      </c>
      <c r="AY825" s="241" t="s">
        <v>137</v>
      </c>
    </row>
    <row r="826" s="14" customFormat="1">
      <c r="A826" s="14"/>
      <c r="B826" s="231"/>
      <c r="C826" s="232"/>
      <c r="D826" s="222" t="s">
        <v>147</v>
      </c>
      <c r="E826" s="233" t="s">
        <v>36</v>
      </c>
      <c r="F826" s="234" t="s">
        <v>1591</v>
      </c>
      <c r="G826" s="232"/>
      <c r="H826" s="235">
        <v>8.4459999999999997</v>
      </c>
      <c r="I826" s="236"/>
      <c r="J826" s="232"/>
      <c r="K826" s="232"/>
      <c r="L826" s="237"/>
      <c r="M826" s="238"/>
      <c r="N826" s="239"/>
      <c r="O826" s="239"/>
      <c r="P826" s="239"/>
      <c r="Q826" s="239"/>
      <c r="R826" s="239"/>
      <c r="S826" s="239"/>
      <c r="T826" s="240"/>
      <c r="U826" s="14"/>
      <c r="V826" s="14"/>
      <c r="W826" s="14"/>
      <c r="X826" s="14"/>
      <c r="Y826" s="14"/>
      <c r="Z826" s="14"/>
      <c r="AA826" s="14"/>
      <c r="AB826" s="14"/>
      <c r="AC826" s="14"/>
      <c r="AD826" s="14"/>
      <c r="AE826" s="14"/>
      <c r="AT826" s="241" t="s">
        <v>147</v>
      </c>
      <c r="AU826" s="241" t="s">
        <v>91</v>
      </c>
      <c r="AV826" s="14" t="s">
        <v>91</v>
      </c>
      <c r="AW826" s="14" t="s">
        <v>43</v>
      </c>
      <c r="AX826" s="14" t="s">
        <v>82</v>
      </c>
      <c r="AY826" s="241" t="s">
        <v>137</v>
      </c>
    </row>
    <row r="827" s="2" customFormat="1" ht="16.5" customHeight="1">
      <c r="A827" s="41"/>
      <c r="B827" s="42"/>
      <c r="C827" s="261" t="s">
        <v>1592</v>
      </c>
      <c r="D827" s="261" t="s">
        <v>285</v>
      </c>
      <c r="E827" s="262" t="s">
        <v>1580</v>
      </c>
      <c r="F827" s="263" t="s">
        <v>1581</v>
      </c>
      <c r="G827" s="264" t="s">
        <v>932</v>
      </c>
      <c r="H827" s="265">
        <v>615.74400000000003</v>
      </c>
      <c r="I827" s="266"/>
      <c r="J827" s="267">
        <f>ROUND(I827*H827,2)</f>
        <v>0</v>
      </c>
      <c r="K827" s="263" t="s">
        <v>36</v>
      </c>
      <c r="L827" s="268"/>
      <c r="M827" s="269" t="s">
        <v>36</v>
      </c>
      <c r="N827" s="270" t="s">
        <v>53</v>
      </c>
      <c r="O827" s="87"/>
      <c r="P827" s="216">
        <f>O827*H827</f>
        <v>0</v>
      </c>
      <c r="Q827" s="216">
        <v>0</v>
      </c>
      <c r="R827" s="216">
        <f>Q827*H827</f>
        <v>0</v>
      </c>
      <c r="S827" s="216">
        <v>0</v>
      </c>
      <c r="T827" s="217">
        <f>S827*H827</f>
        <v>0</v>
      </c>
      <c r="U827" s="41"/>
      <c r="V827" s="41"/>
      <c r="W827" s="41"/>
      <c r="X827" s="41"/>
      <c r="Y827" s="41"/>
      <c r="Z827" s="41"/>
      <c r="AA827" s="41"/>
      <c r="AB827" s="41"/>
      <c r="AC827" s="41"/>
      <c r="AD827" s="41"/>
      <c r="AE827" s="41"/>
      <c r="AR827" s="218" t="s">
        <v>418</v>
      </c>
      <c r="AT827" s="218" t="s">
        <v>285</v>
      </c>
      <c r="AU827" s="218" t="s">
        <v>91</v>
      </c>
      <c r="AY827" s="19" t="s">
        <v>137</v>
      </c>
      <c r="BE827" s="219">
        <f>IF(N827="základní",J827,0)</f>
        <v>0</v>
      </c>
      <c r="BF827" s="219">
        <f>IF(N827="snížená",J827,0)</f>
        <v>0</v>
      </c>
      <c r="BG827" s="219">
        <f>IF(N827="zákl. přenesená",J827,0)</f>
        <v>0</v>
      </c>
      <c r="BH827" s="219">
        <f>IF(N827="sníž. přenesená",J827,0)</f>
        <v>0</v>
      </c>
      <c r="BI827" s="219">
        <f>IF(N827="nulová",J827,0)</f>
        <v>0</v>
      </c>
      <c r="BJ827" s="19" t="s">
        <v>23</v>
      </c>
      <c r="BK827" s="219">
        <f>ROUND(I827*H827,2)</f>
        <v>0</v>
      </c>
      <c r="BL827" s="19" t="s">
        <v>322</v>
      </c>
      <c r="BM827" s="218" t="s">
        <v>1593</v>
      </c>
    </row>
    <row r="828" s="14" customFormat="1">
      <c r="A828" s="14"/>
      <c r="B828" s="231"/>
      <c r="C828" s="232"/>
      <c r="D828" s="222" t="s">
        <v>147</v>
      </c>
      <c r="E828" s="233" t="s">
        <v>36</v>
      </c>
      <c r="F828" s="234" t="s">
        <v>1594</v>
      </c>
      <c r="G828" s="232"/>
      <c r="H828" s="235">
        <v>615.74400000000003</v>
      </c>
      <c r="I828" s="236"/>
      <c r="J828" s="232"/>
      <c r="K828" s="232"/>
      <c r="L828" s="237"/>
      <c r="M828" s="238"/>
      <c r="N828" s="239"/>
      <c r="O828" s="239"/>
      <c r="P828" s="239"/>
      <c r="Q828" s="239"/>
      <c r="R828" s="239"/>
      <c r="S828" s="239"/>
      <c r="T828" s="240"/>
      <c r="U828" s="14"/>
      <c r="V828" s="14"/>
      <c r="W828" s="14"/>
      <c r="X828" s="14"/>
      <c r="Y828" s="14"/>
      <c r="Z828" s="14"/>
      <c r="AA828" s="14"/>
      <c r="AB828" s="14"/>
      <c r="AC828" s="14"/>
      <c r="AD828" s="14"/>
      <c r="AE828" s="14"/>
      <c r="AT828" s="241" t="s">
        <v>147</v>
      </c>
      <c r="AU828" s="241" t="s">
        <v>91</v>
      </c>
      <c r="AV828" s="14" t="s">
        <v>91</v>
      </c>
      <c r="AW828" s="14" t="s">
        <v>43</v>
      </c>
      <c r="AX828" s="14" t="s">
        <v>23</v>
      </c>
      <c r="AY828" s="241" t="s">
        <v>137</v>
      </c>
    </row>
    <row r="829" s="2" customFormat="1" ht="16.5" customHeight="1">
      <c r="A829" s="41"/>
      <c r="B829" s="42"/>
      <c r="C829" s="207" t="s">
        <v>275</v>
      </c>
      <c r="D829" s="207" t="s">
        <v>140</v>
      </c>
      <c r="E829" s="208" t="s">
        <v>1595</v>
      </c>
      <c r="F829" s="209" t="s">
        <v>1596</v>
      </c>
      <c r="G829" s="210" t="s">
        <v>932</v>
      </c>
      <c r="H829" s="211">
        <v>615.74400000000003</v>
      </c>
      <c r="I829" s="212"/>
      <c r="J829" s="213">
        <f>ROUND(I829*H829,2)</f>
        <v>0</v>
      </c>
      <c r="K829" s="209" t="s">
        <v>36</v>
      </c>
      <c r="L829" s="47"/>
      <c r="M829" s="214" t="s">
        <v>36</v>
      </c>
      <c r="N829" s="215" t="s">
        <v>53</v>
      </c>
      <c r="O829" s="87"/>
      <c r="P829" s="216">
        <f>O829*H829</f>
        <v>0</v>
      </c>
      <c r="Q829" s="216">
        <v>0</v>
      </c>
      <c r="R829" s="216">
        <f>Q829*H829</f>
        <v>0</v>
      </c>
      <c r="S829" s="216">
        <v>0</v>
      </c>
      <c r="T829" s="217">
        <f>S829*H829</f>
        <v>0</v>
      </c>
      <c r="U829" s="41"/>
      <c r="V829" s="41"/>
      <c r="W829" s="41"/>
      <c r="X829" s="41"/>
      <c r="Y829" s="41"/>
      <c r="Z829" s="41"/>
      <c r="AA829" s="41"/>
      <c r="AB829" s="41"/>
      <c r="AC829" s="41"/>
      <c r="AD829" s="41"/>
      <c r="AE829" s="41"/>
      <c r="AR829" s="218" t="s">
        <v>322</v>
      </c>
      <c r="AT829" s="218" t="s">
        <v>140</v>
      </c>
      <c r="AU829" s="218" t="s">
        <v>91</v>
      </c>
      <c r="AY829" s="19" t="s">
        <v>137</v>
      </c>
      <c r="BE829" s="219">
        <f>IF(N829="základní",J829,0)</f>
        <v>0</v>
      </c>
      <c r="BF829" s="219">
        <f>IF(N829="snížená",J829,0)</f>
        <v>0</v>
      </c>
      <c r="BG829" s="219">
        <f>IF(N829="zákl. přenesená",J829,0)</f>
        <v>0</v>
      </c>
      <c r="BH829" s="219">
        <f>IF(N829="sníž. přenesená",J829,0)</f>
        <v>0</v>
      </c>
      <c r="BI829" s="219">
        <f>IF(N829="nulová",J829,0)</f>
        <v>0</v>
      </c>
      <c r="BJ829" s="19" t="s">
        <v>23</v>
      </c>
      <c r="BK829" s="219">
        <f>ROUND(I829*H829,2)</f>
        <v>0</v>
      </c>
      <c r="BL829" s="19" t="s">
        <v>322</v>
      </c>
      <c r="BM829" s="218" t="s">
        <v>1597</v>
      </c>
    </row>
    <row r="830" s="14" customFormat="1">
      <c r="A830" s="14"/>
      <c r="B830" s="231"/>
      <c r="C830" s="232"/>
      <c r="D830" s="222" t="s">
        <v>147</v>
      </c>
      <c r="E830" s="233" t="s">
        <v>36</v>
      </c>
      <c r="F830" s="234" t="s">
        <v>1594</v>
      </c>
      <c r="G830" s="232"/>
      <c r="H830" s="235">
        <v>615.74400000000003</v>
      </c>
      <c r="I830" s="236"/>
      <c r="J830" s="232"/>
      <c r="K830" s="232"/>
      <c r="L830" s="237"/>
      <c r="M830" s="238"/>
      <c r="N830" s="239"/>
      <c r="O830" s="239"/>
      <c r="P830" s="239"/>
      <c r="Q830" s="239"/>
      <c r="R830" s="239"/>
      <c r="S830" s="239"/>
      <c r="T830" s="240"/>
      <c r="U830" s="14"/>
      <c r="V830" s="14"/>
      <c r="W830" s="14"/>
      <c r="X830" s="14"/>
      <c r="Y830" s="14"/>
      <c r="Z830" s="14"/>
      <c r="AA830" s="14"/>
      <c r="AB830" s="14"/>
      <c r="AC830" s="14"/>
      <c r="AD830" s="14"/>
      <c r="AE830" s="14"/>
      <c r="AT830" s="241" t="s">
        <v>147</v>
      </c>
      <c r="AU830" s="241" t="s">
        <v>91</v>
      </c>
      <c r="AV830" s="14" t="s">
        <v>91</v>
      </c>
      <c r="AW830" s="14" t="s">
        <v>43</v>
      </c>
      <c r="AX830" s="14" t="s">
        <v>23</v>
      </c>
      <c r="AY830" s="241" t="s">
        <v>137</v>
      </c>
    </row>
    <row r="831" s="2" customFormat="1" ht="24.15" customHeight="1">
      <c r="A831" s="41"/>
      <c r="B831" s="42"/>
      <c r="C831" s="207" t="s">
        <v>1598</v>
      </c>
      <c r="D831" s="207" t="s">
        <v>140</v>
      </c>
      <c r="E831" s="208" t="s">
        <v>1599</v>
      </c>
      <c r="F831" s="209" t="s">
        <v>1600</v>
      </c>
      <c r="G831" s="210" t="s">
        <v>394</v>
      </c>
      <c r="H831" s="211">
        <v>190</v>
      </c>
      <c r="I831" s="212"/>
      <c r="J831" s="213">
        <f>ROUND(I831*H831,2)</f>
        <v>0</v>
      </c>
      <c r="K831" s="209" t="s">
        <v>36</v>
      </c>
      <c r="L831" s="47"/>
      <c r="M831" s="214" t="s">
        <v>36</v>
      </c>
      <c r="N831" s="215" t="s">
        <v>53</v>
      </c>
      <c r="O831" s="87"/>
      <c r="P831" s="216">
        <f>O831*H831</f>
        <v>0</v>
      </c>
      <c r="Q831" s="216">
        <v>0</v>
      </c>
      <c r="R831" s="216">
        <f>Q831*H831</f>
        <v>0</v>
      </c>
      <c r="S831" s="216">
        <v>0</v>
      </c>
      <c r="T831" s="217">
        <f>S831*H831</f>
        <v>0</v>
      </c>
      <c r="U831" s="41"/>
      <c r="V831" s="41"/>
      <c r="W831" s="41"/>
      <c r="X831" s="41"/>
      <c r="Y831" s="41"/>
      <c r="Z831" s="41"/>
      <c r="AA831" s="41"/>
      <c r="AB831" s="41"/>
      <c r="AC831" s="41"/>
      <c r="AD831" s="41"/>
      <c r="AE831" s="41"/>
      <c r="AR831" s="218" t="s">
        <v>322</v>
      </c>
      <c r="AT831" s="218" t="s">
        <v>140</v>
      </c>
      <c r="AU831" s="218" t="s">
        <v>91</v>
      </c>
      <c r="AY831" s="19" t="s">
        <v>137</v>
      </c>
      <c r="BE831" s="219">
        <f>IF(N831="základní",J831,0)</f>
        <v>0</v>
      </c>
      <c r="BF831" s="219">
        <f>IF(N831="snížená",J831,0)</f>
        <v>0</v>
      </c>
      <c r="BG831" s="219">
        <f>IF(N831="zákl. přenesená",J831,0)</f>
        <v>0</v>
      </c>
      <c r="BH831" s="219">
        <f>IF(N831="sníž. přenesená",J831,0)</f>
        <v>0</v>
      </c>
      <c r="BI831" s="219">
        <f>IF(N831="nulová",J831,0)</f>
        <v>0</v>
      </c>
      <c r="BJ831" s="19" t="s">
        <v>23</v>
      </c>
      <c r="BK831" s="219">
        <f>ROUND(I831*H831,2)</f>
        <v>0</v>
      </c>
      <c r="BL831" s="19" t="s">
        <v>322</v>
      </c>
      <c r="BM831" s="218" t="s">
        <v>1601</v>
      </c>
    </row>
    <row r="832" s="13" customFormat="1">
      <c r="A832" s="13"/>
      <c r="B832" s="220"/>
      <c r="C832" s="221"/>
      <c r="D832" s="222" t="s">
        <v>147</v>
      </c>
      <c r="E832" s="223" t="s">
        <v>36</v>
      </c>
      <c r="F832" s="224" t="s">
        <v>1602</v>
      </c>
      <c r="G832" s="221"/>
      <c r="H832" s="223" t="s">
        <v>36</v>
      </c>
      <c r="I832" s="225"/>
      <c r="J832" s="221"/>
      <c r="K832" s="221"/>
      <c r="L832" s="226"/>
      <c r="M832" s="227"/>
      <c r="N832" s="228"/>
      <c r="O832" s="228"/>
      <c r="P832" s="228"/>
      <c r="Q832" s="228"/>
      <c r="R832" s="228"/>
      <c r="S832" s="228"/>
      <c r="T832" s="229"/>
      <c r="U832" s="13"/>
      <c r="V832" s="13"/>
      <c r="W832" s="13"/>
      <c r="X832" s="13"/>
      <c r="Y832" s="13"/>
      <c r="Z832" s="13"/>
      <c r="AA832" s="13"/>
      <c r="AB832" s="13"/>
      <c r="AC832" s="13"/>
      <c r="AD832" s="13"/>
      <c r="AE832" s="13"/>
      <c r="AT832" s="230" t="s">
        <v>147</v>
      </c>
      <c r="AU832" s="230" t="s">
        <v>91</v>
      </c>
      <c r="AV832" s="13" t="s">
        <v>23</v>
      </c>
      <c r="AW832" s="13" t="s">
        <v>43</v>
      </c>
      <c r="AX832" s="13" t="s">
        <v>82</v>
      </c>
      <c r="AY832" s="230" t="s">
        <v>137</v>
      </c>
    </row>
    <row r="833" s="14" customFormat="1">
      <c r="A833" s="14"/>
      <c r="B833" s="231"/>
      <c r="C833" s="232"/>
      <c r="D833" s="222" t="s">
        <v>147</v>
      </c>
      <c r="E833" s="233" t="s">
        <v>36</v>
      </c>
      <c r="F833" s="234" t="s">
        <v>1313</v>
      </c>
      <c r="G833" s="232"/>
      <c r="H833" s="235">
        <v>190</v>
      </c>
      <c r="I833" s="236"/>
      <c r="J833" s="232"/>
      <c r="K833" s="232"/>
      <c r="L833" s="237"/>
      <c r="M833" s="238"/>
      <c r="N833" s="239"/>
      <c r="O833" s="239"/>
      <c r="P833" s="239"/>
      <c r="Q833" s="239"/>
      <c r="R833" s="239"/>
      <c r="S833" s="239"/>
      <c r="T833" s="240"/>
      <c r="U833" s="14"/>
      <c r="V833" s="14"/>
      <c r="W833" s="14"/>
      <c r="X833" s="14"/>
      <c r="Y833" s="14"/>
      <c r="Z833" s="14"/>
      <c r="AA833" s="14"/>
      <c r="AB833" s="14"/>
      <c r="AC833" s="14"/>
      <c r="AD833" s="14"/>
      <c r="AE833" s="14"/>
      <c r="AT833" s="241" t="s">
        <v>147</v>
      </c>
      <c r="AU833" s="241" t="s">
        <v>91</v>
      </c>
      <c r="AV833" s="14" t="s">
        <v>91</v>
      </c>
      <c r="AW833" s="14" t="s">
        <v>43</v>
      </c>
      <c r="AX833" s="14" t="s">
        <v>23</v>
      </c>
      <c r="AY833" s="241" t="s">
        <v>137</v>
      </c>
    </row>
    <row r="834" s="2" customFormat="1" ht="24.15" customHeight="1">
      <c r="A834" s="41"/>
      <c r="B834" s="42"/>
      <c r="C834" s="207" t="s">
        <v>1603</v>
      </c>
      <c r="D834" s="207" t="s">
        <v>140</v>
      </c>
      <c r="E834" s="208" t="s">
        <v>1604</v>
      </c>
      <c r="F834" s="209" t="s">
        <v>1600</v>
      </c>
      <c r="G834" s="210" t="s">
        <v>394</v>
      </c>
      <c r="H834" s="211">
        <v>3</v>
      </c>
      <c r="I834" s="212"/>
      <c r="J834" s="213">
        <f>ROUND(I834*H834,2)</f>
        <v>0</v>
      </c>
      <c r="K834" s="209" t="s">
        <v>36</v>
      </c>
      <c r="L834" s="47"/>
      <c r="M834" s="214" t="s">
        <v>36</v>
      </c>
      <c r="N834" s="215" t="s">
        <v>53</v>
      </c>
      <c r="O834" s="87"/>
      <c r="P834" s="216">
        <f>O834*H834</f>
        <v>0</v>
      </c>
      <c r="Q834" s="216">
        <v>0</v>
      </c>
      <c r="R834" s="216">
        <f>Q834*H834</f>
        <v>0</v>
      </c>
      <c r="S834" s="216">
        <v>0</v>
      </c>
      <c r="T834" s="217">
        <f>S834*H834</f>
        <v>0</v>
      </c>
      <c r="U834" s="41"/>
      <c r="V834" s="41"/>
      <c r="W834" s="41"/>
      <c r="X834" s="41"/>
      <c r="Y834" s="41"/>
      <c r="Z834" s="41"/>
      <c r="AA834" s="41"/>
      <c r="AB834" s="41"/>
      <c r="AC834" s="41"/>
      <c r="AD834" s="41"/>
      <c r="AE834" s="41"/>
      <c r="AR834" s="218" t="s">
        <v>322</v>
      </c>
      <c r="AT834" s="218" t="s">
        <v>140</v>
      </c>
      <c r="AU834" s="218" t="s">
        <v>91</v>
      </c>
      <c r="AY834" s="19" t="s">
        <v>137</v>
      </c>
      <c r="BE834" s="219">
        <f>IF(N834="základní",J834,0)</f>
        <v>0</v>
      </c>
      <c r="BF834" s="219">
        <f>IF(N834="snížená",J834,0)</f>
        <v>0</v>
      </c>
      <c r="BG834" s="219">
        <f>IF(N834="zákl. přenesená",J834,0)</f>
        <v>0</v>
      </c>
      <c r="BH834" s="219">
        <f>IF(N834="sníž. přenesená",J834,0)</f>
        <v>0</v>
      </c>
      <c r="BI834" s="219">
        <f>IF(N834="nulová",J834,0)</f>
        <v>0</v>
      </c>
      <c r="BJ834" s="19" t="s">
        <v>23</v>
      </c>
      <c r="BK834" s="219">
        <f>ROUND(I834*H834,2)</f>
        <v>0</v>
      </c>
      <c r="BL834" s="19" t="s">
        <v>322</v>
      </c>
      <c r="BM834" s="218" t="s">
        <v>1605</v>
      </c>
    </row>
    <row r="835" s="13" customFormat="1">
      <c r="A835" s="13"/>
      <c r="B835" s="220"/>
      <c r="C835" s="221"/>
      <c r="D835" s="222" t="s">
        <v>147</v>
      </c>
      <c r="E835" s="223" t="s">
        <v>36</v>
      </c>
      <c r="F835" s="224" t="s">
        <v>1602</v>
      </c>
      <c r="G835" s="221"/>
      <c r="H835" s="223" t="s">
        <v>36</v>
      </c>
      <c r="I835" s="225"/>
      <c r="J835" s="221"/>
      <c r="K835" s="221"/>
      <c r="L835" s="226"/>
      <c r="M835" s="227"/>
      <c r="N835" s="228"/>
      <c r="O835" s="228"/>
      <c r="P835" s="228"/>
      <c r="Q835" s="228"/>
      <c r="R835" s="228"/>
      <c r="S835" s="228"/>
      <c r="T835" s="229"/>
      <c r="U835" s="13"/>
      <c r="V835" s="13"/>
      <c r="W835" s="13"/>
      <c r="X835" s="13"/>
      <c r="Y835" s="13"/>
      <c r="Z835" s="13"/>
      <c r="AA835" s="13"/>
      <c r="AB835" s="13"/>
      <c r="AC835" s="13"/>
      <c r="AD835" s="13"/>
      <c r="AE835" s="13"/>
      <c r="AT835" s="230" t="s">
        <v>147</v>
      </c>
      <c r="AU835" s="230" t="s">
        <v>91</v>
      </c>
      <c r="AV835" s="13" t="s">
        <v>23</v>
      </c>
      <c r="AW835" s="13" t="s">
        <v>43</v>
      </c>
      <c r="AX835" s="13" t="s">
        <v>82</v>
      </c>
      <c r="AY835" s="230" t="s">
        <v>137</v>
      </c>
    </row>
    <row r="836" s="14" customFormat="1">
      <c r="A836" s="14"/>
      <c r="B836" s="231"/>
      <c r="C836" s="232"/>
      <c r="D836" s="222" t="s">
        <v>147</v>
      </c>
      <c r="E836" s="233" t="s">
        <v>36</v>
      </c>
      <c r="F836" s="234" t="s">
        <v>159</v>
      </c>
      <c r="G836" s="232"/>
      <c r="H836" s="235">
        <v>3</v>
      </c>
      <c r="I836" s="236"/>
      <c r="J836" s="232"/>
      <c r="K836" s="232"/>
      <c r="L836" s="237"/>
      <c r="M836" s="238"/>
      <c r="N836" s="239"/>
      <c r="O836" s="239"/>
      <c r="P836" s="239"/>
      <c r="Q836" s="239"/>
      <c r="R836" s="239"/>
      <c r="S836" s="239"/>
      <c r="T836" s="240"/>
      <c r="U836" s="14"/>
      <c r="V836" s="14"/>
      <c r="W836" s="14"/>
      <c r="X836" s="14"/>
      <c r="Y836" s="14"/>
      <c r="Z836" s="14"/>
      <c r="AA836" s="14"/>
      <c r="AB836" s="14"/>
      <c r="AC836" s="14"/>
      <c r="AD836" s="14"/>
      <c r="AE836" s="14"/>
      <c r="AT836" s="241" t="s">
        <v>147</v>
      </c>
      <c r="AU836" s="241" t="s">
        <v>91</v>
      </c>
      <c r="AV836" s="14" t="s">
        <v>91</v>
      </c>
      <c r="AW836" s="14" t="s">
        <v>43</v>
      </c>
      <c r="AX836" s="14" t="s">
        <v>23</v>
      </c>
      <c r="AY836" s="241" t="s">
        <v>137</v>
      </c>
    </row>
    <row r="837" s="2" customFormat="1" ht="44.25" customHeight="1">
      <c r="A837" s="41"/>
      <c r="B837" s="42"/>
      <c r="C837" s="207" t="s">
        <v>1606</v>
      </c>
      <c r="D837" s="207" t="s">
        <v>140</v>
      </c>
      <c r="E837" s="208" t="s">
        <v>1607</v>
      </c>
      <c r="F837" s="209" t="s">
        <v>1608</v>
      </c>
      <c r="G837" s="210" t="s">
        <v>266</v>
      </c>
      <c r="H837" s="211">
        <v>1.565</v>
      </c>
      <c r="I837" s="212"/>
      <c r="J837" s="213">
        <f>ROUND(I837*H837,2)</f>
        <v>0</v>
      </c>
      <c r="K837" s="209" t="s">
        <v>226</v>
      </c>
      <c r="L837" s="47"/>
      <c r="M837" s="214" t="s">
        <v>36</v>
      </c>
      <c r="N837" s="215" t="s">
        <v>53</v>
      </c>
      <c r="O837" s="87"/>
      <c r="P837" s="216">
        <f>O837*H837</f>
        <v>0</v>
      </c>
      <c r="Q837" s="216">
        <v>0</v>
      </c>
      <c r="R837" s="216">
        <f>Q837*H837</f>
        <v>0</v>
      </c>
      <c r="S837" s="216">
        <v>0</v>
      </c>
      <c r="T837" s="217">
        <f>S837*H837</f>
        <v>0</v>
      </c>
      <c r="U837" s="41"/>
      <c r="V837" s="41"/>
      <c r="W837" s="41"/>
      <c r="X837" s="41"/>
      <c r="Y837" s="41"/>
      <c r="Z837" s="41"/>
      <c r="AA837" s="41"/>
      <c r="AB837" s="41"/>
      <c r="AC837" s="41"/>
      <c r="AD837" s="41"/>
      <c r="AE837" s="41"/>
      <c r="AR837" s="218" t="s">
        <v>322</v>
      </c>
      <c r="AT837" s="218" t="s">
        <v>140</v>
      </c>
      <c r="AU837" s="218" t="s">
        <v>91</v>
      </c>
      <c r="AY837" s="19" t="s">
        <v>137</v>
      </c>
      <c r="BE837" s="219">
        <f>IF(N837="základní",J837,0)</f>
        <v>0</v>
      </c>
      <c r="BF837" s="219">
        <f>IF(N837="snížená",J837,0)</f>
        <v>0</v>
      </c>
      <c r="BG837" s="219">
        <f>IF(N837="zákl. přenesená",J837,0)</f>
        <v>0</v>
      </c>
      <c r="BH837" s="219">
        <f>IF(N837="sníž. přenesená",J837,0)</f>
        <v>0</v>
      </c>
      <c r="BI837" s="219">
        <f>IF(N837="nulová",J837,0)</f>
        <v>0</v>
      </c>
      <c r="BJ837" s="19" t="s">
        <v>23</v>
      </c>
      <c r="BK837" s="219">
        <f>ROUND(I837*H837,2)</f>
        <v>0</v>
      </c>
      <c r="BL837" s="19" t="s">
        <v>322</v>
      </c>
      <c r="BM837" s="218" t="s">
        <v>1609</v>
      </c>
    </row>
    <row r="838" s="2" customFormat="1">
      <c r="A838" s="41"/>
      <c r="B838" s="42"/>
      <c r="C838" s="43"/>
      <c r="D838" s="256" t="s">
        <v>228</v>
      </c>
      <c r="E838" s="43"/>
      <c r="F838" s="257" t="s">
        <v>1610</v>
      </c>
      <c r="G838" s="43"/>
      <c r="H838" s="43"/>
      <c r="I838" s="258"/>
      <c r="J838" s="43"/>
      <c r="K838" s="43"/>
      <c r="L838" s="47"/>
      <c r="M838" s="259"/>
      <c r="N838" s="260"/>
      <c r="O838" s="87"/>
      <c r="P838" s="87"/>
      <c r="Q838" s="87"/>
      <c r="R838" s="87"/>
      <c r="S838" s="87"/>
      <c r="T838" s="88"/>
      <c r="U838" s="41"/>
      <c r="V838" s="41"/>
      <c r="W838" s="41"/>
      <c r="X838" s="41"/>
      <c r="Y838" s="41"/>
      <c r="Z838" s="41"/>
      <c r="AA838" s="41"/>
      <c r="AB838" s="41"/>
      <c r="AC838" s="41"/>
      <c r="AD838" s="41"/>
      <c r="AE838" s="41"/>
      <c r="AT838" s="19" t="s">
        <v>228</v>
      </c>
      <c r="AU838" s="19" t="s">
        <v>91</v>
      </c>
    </row>
    <row r="839" s="12" customFormat="1" ht="22.8" customHeight="1">
      <c r="A839" s="12"/>
      <c r="B839" s="191"/>
      <c r="C839" s="192"/>
      <c r="D839" s="193" t="s">
        <v>81</v>
      </c>
      <c r="E839" s="205" t="s">
        <v>1611</v>
      </c>
      <c r="F839" s="205" t="s">
        <v>1612</v>
      </c>
      <c r="G839" s="192"/>
      <c r="H839" s="192"/>
      <c r="I839" s="195"/>
      <c r="J839" s="206">
        <f>BK839</f>
        <v>0</v>
      </c>
      <c r="K839" s="192"/>
      <c r="L839" s="197"/>
      <c r="M839" s="198"/>
      <c r="N839" s="199"/>
      <c r="O839" s="199"/>
      <c r="P839" s="200">
        <f>SUM(P840:P885)</f>
        <v>0</v>
      </c>
      <c r="Q839" s="199"/>
      <c r="R839" s="200">
        <f>SUM(R840:R885)</f>
        <v>2.7316232099999995</v>
      </c>
      <c r="S839" s="199"/>
      <c r="T839" s="201">
        <f>SUM(T840:T885)</f>
        <v>0</v>
      </c>
      <c r="U839" s="12"/>
      <c r="V839" s="12"/>
      <c r="W839" s="12"/>
      <c r="X839" s="12"/>
      <c r="Y839" s="12"/>
      <c r="Z839" s="12"/>
      <c r="AA839" s="12"/>
      <c r="AB839" s="12"/>
      <c r="AC839" s="12"/>
      <c r="AD839" s="12"/>
      <c r="AE839" s="12"/>
      <c r="AR839" s="202" t="s">
        <v>91</v>
      </c>
      <c r="AT839" s="203" t="s">
        <v>81</v>
      </c>
      <c r="AU839" s="203" t="s">
        <v>23</v>
      </c>
      <c r="AY839" s="202" t="s">
        <v>137</v>
      </c>
      <c r="BK839" s="204">
        <f>SUM(BK840:BK885)</f>
        <v>0</v>
      </c>
    </row>
    <row r="840" s="2" customFormat="1" ht="44.25" customHeight="1">
      <c r="A840" s="41"/>
      <c r="B840" s="42"/>
      <c r="C840" s="207" t="s">
        <v>1613</v>
      </c>
      <c r="D840" s="207" t="s">
        <v>140</v>
      </c>
      <c r="E840" s="208" t="s">
        <v>1614</v>
      </c>
      <c r="F840" s="209" t="s">
        <v>1615</v>
      </c>
      <c r="G840" s="210" t="s">
        <v>280</v>
      </c>
      <c r="H840" s="211">
        <v>39.25</v>
      </c>
      <c r="I840" s="212"/>
      <c r="J840" s="213">
        <f>ROUND(I840*H840,2)</f>
        <v>0</v>
      </c>
      <c r="K840" s="209" t="s">
        <v>36</v>
      </c>
      <c r="L840" s="47"/>
      <c r="M840" s="214" t="s">
        <v>36</v>
      </c>
      <c r="N840" s="215" t="s">
        <v>53</v>
      </c>
      <c r="O840" s="87"/>
      <c r="P840" s="216">
        <f>O840*H840</f>
        <v>0</v>
      </c>
      <c r="Q840" s="216">
        <v>0.0017700000000000001</v>
      </c>
      <c r="R840" s="216">
        <f>Q840*H840</f>
        <v>0.069472500000000006</v>
      </c>
      <c r="S840" s="216">
        <v>0</v>
      </c>
      <c r="T840" s="217">
        <f>S840*H840</f>
        <v>0</v>
      </c>
      <c r="U840" s="41"/>
      <c r="V840" s="41"/>
      <c r="W840" s="41"/>
      <c r="X840" s="41"/>
      <c r="Y840" s="41"/>
      <c r="Z840" s="41"/>
      <c r="AA840" s="41"/>
      <c r="AB840" s="41"/>
      <c r="AC840" s="41"/>
      <c r="AD840" s="41"/>
      <c r="AE840" s="41"/>
      <c r="AR840" s="218" t="s">
        <v>322</v>
      </c>
      <c r="AT840" s="218" t="s">
        <v>140</v>
      </c>
      <c r="AU840" s="218" t="s">
        <v>91</v>
      </c>
      <c r="AY840" s="19" t="s">
        <v>137</v>
      </c>
      <c r="BE840" s="219">
        <f>IF(N840="základní",J840,0)</f>
        <v>0</v>
      </c>
      <c r="BF840" s="219">
        <f>IF(N840="snížená",J840,0)</f>
        <v>0</v>
      </c>
      <c r="BG840" s="219">
        <f>IF(N840="zákl. přenesená",J840,0)</f>
        <v>0</v>
      </c>
      <c r="BH840" s="219">
        <f>IF(N840="sníž. přenesená",J840,0)</f>
        <v>0</v>
      </c>
      <c r="BI840" s="219">
        <f>IF(N840="nulová",J840,0)</f>
        <v>0</v>
      </c>
      <c r="BJ840" s="19" t="s">
        <v>23</v>
      </c>
      <c r="BK840" s="219">
        <f>ROUND(I840*H840,2)</f>
        <v>0</v>
      </c>
      <c r="BL840" s="19" t="s">
        <v>322</v>
      </c>
      <c r="BM840" s="218" t="s">
        <v>1616</v>
      </c>
    </row>
    <row r="841" s="14" customFormat="1">
      <c r="A841" s="14"/>
      <c r="B841" s="231"/>
      <c r="C841" s="232"/>
      <c r="D841" s="222" t="s">
        <v>147</v>
      </c>
      <c r="E841" s="233" t="s">
        <v>36</v>
      </c>
      <c r="F841" s="234" t="s">
        <v>1617</v>
      </c>
      <c r="G841" s="232"/>
      <c r="H841" s="235">
        <v>39.25</v>
      </c>
      <c r="I841" s="236"/>
      <c r="J841" s="232"/>
      <c r="K841" s="232"/>
      <c r="L841" s="237"/>
      <c r="M841" s="238"/>
      <c r="N841" s="239"/>
      <c r="O841" s="239"/>
      <c r="P841" s="239"/>
      <c r="Q841" s="239"/>
      <c r="R841" s="239"/>
      <c r="S841" s="239"/>
      <c r="T841" s="240"/>
      <c r="U841" s="14"/>
      <c r="V841" s="14"/>
      <c r="W841" s="14"/>
      <c r="X841" s="14"/>
      <c r="Y841" s="14"/>
      <c r="Z841" s="14"/>
      <c r="AA841" s="14"/>
      <c r="AB841" s="14"/>
      <c r="AC841" s="14"/>
      <c r="AD841" s="14"/>
      <c r="AE841" s="14"/>
      <c r="AT841" s="241" t="s">
        <v>147</v>
      </c>
      <c r="AU841" s="241" t="s">
        <v>91</v>
      </c>
      <c r="AV841" s="14" t="s">
        <v>91</v>
      </c>
      <c r="AW841" s="14" t="s">
        <v>43</v>
      </c>
      <c r="AX841" s="14" t="s">
        <v>82</v>
      </c>
      <c r="AY841" s="241" t="s">
        <v>137</v>
      </c>
    </row>
    <row r="842" s="15" customFormat="1">
      <c r="A842" s="15"/>
      <c r="B842" s="242"/>
      <c r="C842" s="243"/>
      <c r="D842" s="222" t="s">
        <v>147</v>
      </c>
      <c r="E842" s="244" t="s">
        <v>36</v>
      </c>
      <c r="F842" s="245" t="s">
        <v>149</v>
      </c>
      <c r="G842" s="243"/>
      <c r="H842" s="246">
        <v>39.25</v>
      </c>
      <c r="I842" s="247"/>
      <c r="J842" s="243"/>
      <c r="K842" s="243"/>
      <c r="L842" s="248"/>
      <c r="M842" s="249"/>
      <c r="N842" s="250"/>
      <c r="O842" s="250"/>
      <c r="P842" s="250"/>
      <c r="Q842" s="250"/>
      <c r="R842" s="250"/>
      <c r="S842" s="250"/>
      <c r="T842" s="251"/>
      <c r="U842" s="15"/>
      <c r="V842" s="15"/>
      <c r="W842" s="15"/>
      <c r="X842" s="15"/>
      <c r="Y842" s="15"/>
      <c r="Z842" s="15"/>
      <c r="AA842" s="15"/>
      <c r="AB842" s="15"/>
      <c r="AC842" s="15"/>
      <c r="AD842" s="15"/>
      <c r="AE842" s="15"/>
      <c r="AT842" s="252" t="s">
        <v>147</v>
      </c>
      <c r="AU842" s="252" t="s">
        <v>91</v>
      </c>
      <c r="AV842" s="15" t="s">
        <v>150</v>
      </c>
      <c r="AW842" s="15" t="s">
        <v>4</v>
      </c>
      <c r="AX842" s="15" t="s">
        <v>23</v>
      </c>
      <c r="AY842" s="252" t="s">
        <v>137</v>
      </c>
    </row>
    <row r="843" s="2" customFormat="1" ht="16.5" customHeight="1">
      <c r="A843" s="41"/>
      <c r="B843" s="42"/>
      <c r="C843" s="261" t="s">
        <v>1618</v>
      </c>
      <c r="D843" s="261" t="s">
        <v>285</v>
      </c>
      <c r="E843" s="262" t="s">
        <v>1619</v>
      </c>
      <c r="F843" s="263" t="s">
        <v>1620</v>
      </c>
      <c r="G843" s="264" t="s">
        <v>394</v>
      </c>
      <c r="H843" s="265">
        <v>143.917</v>
      </c>
      <c r="I843" s="266"/>
      <c r="J843" s="267">
        <f>ROUND(I843*H843,2)</f>
        <v>0</v>
      </c>
      <c r="K843" s="263" t="s">
        <v>36</v>
      </c>
      <c r="L843" s="268"/>
      <c r="M843" s="269" t="s">
        <v>36</v>
      </c>
      <c r="N843" s="270" t="s">
        <v>53</v>
      </c>
      <c r="O843" s="87"/>
      <c r="P843" s="216">
        <f>O843*H843</f>
        <v>0</v>
      </c>
      <c r="Q843" s="216">
        <v>0.0020999999999999999</v>
      </c>
      <c r="R843" s="216">
        <f>Q843*H843</f>
        <v>0.30222569999999999</v>
      </c>
      <c r="S843" s="216">
        <v>0</v>
      </c>
      <c r="T843" s="217">
        <f>S843*H843</f>
        <v>0</v>
      </c>
      <c r="U843" s="41"/>
      <c r="V843" s="41"/>
      <c r="W843" s="41"/>
      <c r="X843" s="41"/>
      <c r="Y843" s="41"/>
      <c r="Z843" s="41"/>
      <c r="AA843" s="41"/>
      <c r="AB843" s="41"/>
      <c r="AC843" s="41"/>
      <c r="AD843" s="41"/>
      <c r="AE843" s="41"/>
      <c r="AR843" s="218" t="s">
        <v>418</v>
      </c>
      <c r="AT843" s="218" t="s">
        <v>285</v>
      </c>
      <c r="AU843" s="218" t="s">
        <v>91</v>
      </c>
      <c r="AY843" s="19" t="s">
        <v>137</v>
      </c>
      <c r="BE843" s="219">
        <f>IF(N843="základní",J843,0)</f>
        <v>0</v>
      </c>
      <c r="BF843" s="219">
        <f>IF(N843="snížená",J843,0)</f>
        <v>0</v>
      </c>
      <c r="BG843" s="219">
        <f>IF(N843="zákl. přenesená",J843,0)</f>
        <v>0</v>
      </c>
      <c r="BH843" s="219">
        <f>IF(N843="sníž. přenesená",J843,0)</f>
        <v>0</v>
      </c>
      <c r="BI843" s="219">
        <f>IF(N843="nulová",J843,0)</f>
        <v>0</v>
      </c>
      <c r="BJ843" s="19" t="s">
        <v>23</v>
      </c>
      <c r="BK843" s="219">
        <f>ROUND(I843*H843,2)</f>
        <v>0</v>
      </c>
      <c r="BL843" s="19" t="s">
        <v>322</v>
      </c>
      <c r="BM843" s="218" t="s">
        <v>1621</v>
      </c>
    </row>
    <row r="844" s="14" customFormat="1">
      <c r="A844" s="14"/>
      <c r="B844" s="231"/>
      <c r="C844" s="232"/>
      <c r="D844" s="222" t="s">
        <v>147</v>
      </c>
      <c r="E844" s="233" t="s">
        <v>36</v>
      </c>
      <c r="F844" s="234" t="s">
        <v>1622</v>
      </c>
      <c r="G844" s="232"/>
      <c r="H844" s="235">
        <v>143.917</v>
      </c>
      <c r="I844" s="236"/>
      <c r="J844" s="232"/>
      <c r="K844" s="232"/>
      <c r="L844" s="237"/>
      <c r="M844" s="238"/>
      <c r="N844" s="239"/>
      <c r="O844" s="239"/>
      <c r="P844" s="239"/>
      <c r="Q844" s="239"/>
      <c r="R844" s="239"/>
      <c r="S844" s="239"/>
      <c r="T844" s="240"/>
      <c r="U844" s="14"/>
      <c r="V844" s="14"/>
      <c r="W844" s="14"/>
      <c r="X844" s="14"/>
      <c r="Y844" s="14"/>
      <c r="Z844" s="14"/>
      <c r="AA844" s="14"/>
      <c r="AB844" s="14"/>
      <c r="AC844" s="14"/>
      <c r="AD844" s="14"/>
      <c r="AE844" s="14"/>
      <c r="AT844" s="241" t="s">
        <v>147</v>
      </c>
      <c r="AU844" s="241" t="s">
        <v>91</v>
      </c>
      <c r="AV844" s="14" t="s">
        <v>91</v>
      </c>
      <c r="AW844" s="14" t="s">
        <v>43</v>
      </c>
      <c r="AX844" s="14" t="s">
        <v>82</v>
      </c>
      <c r="AY844" s="241" t="s">
        <v>137</v>
      </c>
    </row>
    <row r="845" s="15" customFormat="1">
      <c r="A845" s="15"/>
      <c r="B845" s="242"/>
      <c r="C845" s="243"/>
      <c r="D845" s="222" t="s">
        <v>147</v>
      </c>
      <c r="E845" s="244" t="s">
        <v>36</v>
      </c>
      <c r="F845" s="245" t="s">
        <v>149</v>
      </c>
      <c r="G845" s="243"/>
      <c r="H845" s="246">
        <v>143.917</v>
      </c>
      <c r="I845" s="247"/>
      <c r="J845" s="243"/>
      <c r="K845" s="243"/>
      <c r="L845" s="248"/>
      <c r="M845" s="249"/>
      <c r="N845" s="250"/>
      <c r="O845" s="250"/>
      <c r="P845" s="250"/>
      <c r="Q845" s="250"/>
      <c r="R845" s="250"/>
      <c r="S845" s="250"/>
      <c r="T845" s="251"/>
      <c r="U845" s="15"/>
      <c r="V845" s="15"/>
      <c r="W845" s="15"/>
      <c r="X845" s="15"/>
      <c r="Y845" s="15"/>
      <c r="Z845" s="15"/>
      <c r="AA845" s="15"/>
      <c r="AB845" s="15"/>
      <c r="AC845" s="15"/>
      <c r="AD845" s="15"/>
      <c r="AE845" s="15"/>
      <c r="AT845" s="252" t="s">
        <v>147</v>
      </c>
      <c r="AU845" s="252" t="s">
        <v>91</v>
      </c>
      <c r="AV845" s="15" t="s">
        <v>150</v>
      </c>
      <c r="AW845" s="15" t="s">
        <v>4</v>
      </c>
      <c r="AX845" s="15" t="s">
        <v>23</v>
      </c>
      <c r="AY845" s="252" t="s">
        <v>137</v>
      </c>
    </row>
    <row r="846" s="2" customFormat="1" ht="44.25" customHeight="1">
      <c r="A846" s="41"/>
      <c r="B846" s="42"/>
      <c r="C846" s="207" t="s">
        <v>1623</v>
      </c>
      <c r="D846" s="207" t="s">
        <v>140</v>
      </c>
      <c r="E846" s="208" t="s">
        <v>1624</v>
      </c>
      <c r="F846" s="209" t="s">
        <v>1625</v>
      </c>
      <c r="G846" s="210" t="s">
        <v>280</v>
      </c>
      <c r="H846" s="211">
        <v>39.25</v>
      </c>
      <c r="I846" s="212"/>
      <c r="J846" s="213">
        <f>ROUND(I846*H846,2)</f>
        <v>0</v>
      </c>
      <c r="K846" s="209" t="s">
        <v>36</v>
      </c>
      <c r="L846" s="47"/>
      <c r="M846" s="214" t="s">
        <v>36</v>
      </c>
      <c r="N846" s="215" t="s">
        <v>53</v>
      </c>
      <c r="O846" s="87"/>
      <c r="P846" s="216">
        <f>O846*H846</f>
        <v>0</v>
      </c>
      <c r="Q846" s="216">
        <v>0.0010200000000000001</v>
      </c>
      <c r="R846" s="216">
        <f>Q846*H846</f>
        <v>0.040035000000000001</v>
      </c>
      <c r="S846" s="216">
        <v>0</v>
      </c>
      <c r="T846" s="217">
        <f>S846*H846</f>
        <v>0</v>
      </c>
      <c r="U846" s="41"/>
      <c r="V846" s="41"/>
      <c r="W846" s="41"/>
      <c r="X846" s="41"/>
      <c r="Y846" s="41"/>
      <c r="Z846" s="41"/>
      <c r="AA846" s="41"/>
      <c r="AB846" s="41"/>
      <c r="AC846" s="41"/>
      <c r="AD846" s="41"/>
      <c r="AE846" s="41"/>
      <c r="AR846" s="218" t="s">
        <v>322</v>
      </c>
      <c r="AT846" s="218" t="s">
        <v>140</v>
      </c>
      <c r="AU846" s="218" t="s">
        <v>91</v>
      </c>
      <c r="AY846" s="19" t="s">
        <v>137</v>
      </c>
      <c r="BE846" s="219">
        <f>IF(N846="základní",J846,0)</f>
        <v>0</v>
      </c>
      <c r="BF846" s="219">
        <f>IF(N846="snížená",J846,0)</f>
        <v>0</v>
      </c>
      <c r="BG846" s="219">
        <f>IF(N846="zákl. přenesená",J846,0)</f>
        <v>0</v>
      </c>
      <c r="BH846" s="219">
        <f>IF(N846="sníž. přenesená",J846,0)</f>
        <v>0</v>
      </c>
      <c r="BI846" s="219">
        <f>IF(N846="nulová",J846,0)</f>
        <v>0</v>
      </c>
      <c r="BJ846" s="19" t="s">
        <v>23</v>
      </c>
      <c r="BK846" s="219">
        <f>ROUND(I846*H846,2)</f>
        <v>0</v>
      </c>
      <c r="BL846" s="19" t="s">
        <v>322</v>
      </c>
      <c r="BM846" s="218" t="s">
        <v>1626</v>
      </c>
    </row>
    <row r="847" s="14" customFormat="1">
      <c r="A847" s="14"/>
      <c r="B847" s="231"/>
      <c r="C847" s="232"/>
      <c r="D847" s="222" t="s">
        <v>147</v>
      </c>
      <c r="E847" s="233" t="s">
        <v>36</v>
      </c>
      <c r="F847" s="234" t="s">
        <v>1627</v>
      </c>
      <c r="G847" s="232"/>
      <c r="H847" s="235">
        <v>39.25</v>
      </c>
      <c r="I847" s="236"/>
      <c r="J847" s="232"/>
      <c r="K847" s="232"/>
      <c r="L847" s="237"/>
      <c r="M847" s="238"/>
      <c r="N847" s="239"/>
      <c r="O847" s="239"/>
      <c r="P847" s="239"/>
      <c r="Q847" s="239"/>
      <c r="R847" s="239"/>
      <c r="S847" s="239"/>
      <c r="T847" s="240"/>
      <c r="U847" s="14"/>
      <c r="V847" s="14"/>
      <c r="W847" s="14"/>
      <c r="X847" s="14"/>
      <c r="Y847" s="14"/>
      <c r="Z847" s="14"/>
      <c r="AA847" s="14"/>
      <c r="AB847" s="14"/>
      <c r="AC847" s="14"/>
      <c r="AD847" s="14"/>
      <c r="AE847" s="14"/>
      <c r="AT847" s="241" t="s">
        <v>147</v>
      </c>
      <c r="AU847" s="241" t="s">
        <v>91</v>
      </c>
      <c r="AV847" s="14" t="s">
        <v>91</v>
      </c>
      <c r="AW847" s="14" t="s">
        <v>43</v>
      </c>
      <c r="AX847" s="14" t="s">
        <v>82</v>
      </c>
      <c r="AY847" s="241" t="s">
        <v>137</v>
      </c>
    </row>
    <row r="848" s="15" customFormat="1">
      <c r="A848" s="15"/>
      <c r="B848" s="242"/>
      <c r="C848" s="243"/>
      <c r="D848" s="222" t="s">
        <v>147</v>
      </c>
      <c r="E848" s="244" t="s">
        <v>36</v>
      </c>
      <c r="F848" s="245" t="s">
        <v>149</v>
      </c>
      <c r="G848" s="243"/>
      <c r="H848" s="246">
        <v>39.25</v>
      </c>
      <c r="I848" s="247"/>
      <c r="J848" s="243"/>
      <c r="K848" s="243"/>
      <c r="L848" s="248"/>
      <c r="M848" s="249"/>
      <c r="N848" s="250"/>
      <c r="O848" s="250"/>
      <c r="P848" s="250"/>
      <c r="Q848" s="250"/>
      <c r="R848" s="250"/>
      <c r="S848" s="250"/>
      <c r="T848" s="251"/>
      <c r="U848" s="15"/>
      <c r="V848" s="15"/>
      <c r="W848" s="15"/>
      <c r="X848" s="15"/>
      <c r="Y848" s="15"/>
      <c r="Z848" s="15"/>
      <c r="AA848" s="15"/>
      <c r="AB848" s="15"/>
      <c r="AC848" s="15"/>
      <c r="AD848" s="15"/>
      <c r="AE848" s="15"/>
      <c r="AT848" s="252" t="s">
        <v>147</v>
      </c>
      <c r="AU848" s="252" t="s">
        <v>91</v>
      </c>
      <c r="AV848" s="15" t="s">
        <v>150</v>
      </c>
      <c r="AW848" s="15" t="s">
        <v>4</v>
      </c>
      <c r="AX848" s="15" t="s">
        <v>23</v>
      </c>
      <c r="AY848" s="252" t="s">
        <v>137</v>
      </c>
    </row>
    <row r="849" s="2" customFormat="1" ht="37.8" customHeight="1">
      <c r="A849" s="41"/>
      <c r="B849" s="42"/>
      <c r="C849" s="261" t="s">
        <v>1628</v>
      </c>
      <c r="D849" s="261" t="s">
        <v>285</v>
      </c>
      <c r="E849" s="262" t="s">
        <v>1629</v>
      </c>
      <c r="F849" s="263" t="s">
        <v>1630</v>
      </c>
      <c r="G849" s="264" t="s">
        <v>225</v>
      </c>
      <c r="H849" s="265">
        <v>6.6920000000000002</v>
      </c>
      <c r="I849" s="266"/>
      <c r="J849" s="267">
        <f>ROUND(I849*H849,2)</f>
        <v>0</v>
      </c>
      <c r="K849" s="263" t="s">
        <v>226</v>
      </c>
      <c r="L849" s="268"/>
      <c r="M849" s="269" t="s">
        <v>36</v>
      </c>
      <c r="N849" s="270" t="s">
        <v>53</v>
      </c>
      <c r="O849" s="87"/>
      <c r="P849" s="216">
        <f>O849*H849</f>
        <v>0</v>
      </c>
      <c r="Q849" s="216">
        <v>0.019199999999999998</v>
      </c>
      <c r="R849" s="216">
        <f>Q849*H849</f>
        <v>0.1284864</v>
      </c>
      <c r="S849" s="216">
        <v>0</v>
      </c>
      <c r="T849" s="217">
        <f>S849*H849</f>
        <v>0</v>
      </c>
      <c r="U849" s="41"/>
      <c r="V849" s="41"/>
      <c r="W849" s="41"/>
      <c r="X849" s="41"/>
      <c r="Y849" s="41"/>
      <c r="Z849" s="41"/>
      <c r="AA849" s="41"/>
      <c r="AB849" s="41"/>
      <c r="AC849" s="41"/>
      <c r="AD849" s="41"/>
      <c r="AE849" s="41"/>
      <c r="AR849" s="218" t="s">
        <v>418</v>
      </c>
      <c r="AT849" s="218" t="s">
        <v>285</v>
      </c>
      <c r="AU849" s="218" t="s">
        <v>91</v>
      </c>
      <c r="AY849" s="19" t="s">
        <v>137</v>
      </c>
      <c r="BE849" s="219">
        <f>IF(N849="základní",J849,0)</f>
        <v>0</v>
      </c>
      <c r="BF849" s="219">
        <f>IF(N849="snížená",J849,0)</f>
        <v>0</v>
      </c>
      <c r="BG849" s="219">
        <f>IF(N849="zákl. přenesená",J849,0)</f>
        <v>0</v>
      </c>
      <c r="BH849" s="219">
        <f>IF(N849="sníž. přenesená",J849,0)</f>
        <v>0</v>
      </c>
      <c r="BI849" s="219">
        <f>IF(N849="nulová",J849,0)</f>
        <v>0</v>
      </c>
      <c r="BJ849" s="19" t="s">
        <v>23</v>
      </c>
      <c r="BK849" s="219">
        <f>ROUND(I849*H849,2)</f>
        <v>0</v>
      </c>
      <c r="BL849" s="19" t="s">
        <v>322</v>
      </c>
      <c r="BM849" s="218" t="s">
        <v>1631</v>
      </c>
    </row>
    <row r="850" s="14" customFormat="1">
      <c r="A850" s="14"/>
      <c r="B850" s="231"/>
      <c r="C850" s="232"/>
      <c r="D850" s="222" t="s">
        <v>147</v>
      </c>
      <c r="E850" s="233" t="s">
        <v>36</v>
      </c>
      <c r="F850" s="234" t="s">
        <v>1632</v>
      </c>
      <c r="G850" s="232"/>
      <c r="H850" s="235">
        <v>6.6920000000000002</v>
      </c>
      <c r="I850" s="236"/>
      <c r="J850" s="232"/>
      <c r="K850" s="232"/>
      <c r="L850" s="237"/>
      <c r="M850" s="238"/>
      <c r="N850" s="239"/>
      <c r="O850" s="239"/>
      <c r="P850" s="239"/>
      <c r="Q850" s="239"/>
      <c r="R850" s="239"/>
      <c r="S850" s="239"/>
      <c r="T850" s="240"/>
      <c r="U850" s="14"/>
      <c r="V850" s="14"/>
      <c r="W850" s="14"/>
      <c r="X850" s="14"/>
      <c r="Y850" s="14"/>
      <c r="Z850" s="14"/>
      <c r="AA850" s="14"/>
      <c r="AB850" s="14"/>
      <c r="AC850" s="14"/>
      <c r="AD850" s="14"/>
      <c r="AE850" s="14"/>
      <c r="AT850" s="241" t="s">
        <v>147</v>
      </c>
      <c r="AU850" s="241" t="s">
        <v>91</v>
      </c>
      <c r="AV850" s="14" t="s">
        <v>91</v>
      </c>
      <c r="AW850" s="14" t="s">
        <v>43</v>
      </c>
      <c r="AX850" s="14" t="s">
        <v>23</v>
      </c>
      <c r="AY850" s="241" t="s">
        <v>137</v>
      </c>
    </row>
    <row r="851" s="2" customFormat="1" ht="33" customHeight="1">
      <c r="A851" s="41"/>
      <c r="B851" s="42"/>
      <c r="C851" s="207" t="s">
        <v>1633</v>
      </c>
      <c r="D851" s="207" t="s">
        <v>140</v>
      </c>
      <c r="E851" s="208" t="s">
        <v>1634</v>
      </c>
      <c r="F851" s="209" t="s">
        <v>1635</v>
      </c>
      <c r="G851" s="210" t="s">
        <v>280</v>
      </c>
      <c r="H851" s="211">
        <v>22.800000000000001</v>
      </c>
      <c r="I851" s="212"/>
      <c r="J851" s="213">
        <f>ROUND(I851*H851,2)</f>
        <v>0</v>
      </c>
      <c r="K851" s="209" t="s">
        <v>226</v>
      </c>
      <c r="L851" s="47"/>
      <c r="M851" s="214" t="s">
        <v>36</v>
      </c>
      <c r="N851" s="215" t="s">
        <v>53</v>
      </c>
      <c r="O851" s="87"/>
      <c r="P851" s="216">
        <f>O851*H851</f>
        <v>0</v>
      </c>
      <c r="Q851" s="216">
        <v>0.00042999999999999999</v>
      </c>
      <c r="R851" s="216">
        <f>Q851*H851</f>
        <v>0.0098040000000000002</v>
      </c>
      <c r="S851" s="216">
        <v>0</v>
      </c>
      <c r="T851" s="217">
        <f>S851*H851</f>
        <v>0</v>
      </c>
      <c r="U851" s="41"/>
      <c r="V851" s="41"/>
      <c r="W851" s="41"/>
      <c r="X851" s="41"/>
      <c r="Y851" s="41"/>
      <c r="Z851" s="41"/>
      <c r="AA851" s="41"/>
      <c r="AB851" s="41"/>
      <c r="AC851" s="41"/>
      <c r="AD851" s="41"/>
      <c r="AE851" s="41"/>
      <c r="AR851" s="218" t="s">
        <v>322</v>
      </c>
      <c r="AT851" s="218" t="s">
        <v>140</v>
      </c>
      <c r="AU851" s="218" t="s">
        <v>91</v>
      </c>
      <c r="AY851" s="19" t="s">
        <v>137</v>
      </c>
      <c r="BE851" s="219">
        <f>IF(N851="základní",J851,0)</f>
        <v>0</v>
      </c>
      <c r="BF851" s="219">
        <f>IF(N851="snížená",J851,0)</f>
        <v>0</v>
      </c>
      <c r="BG851" s="219">
        <f>IF(N851="zákl. přenesená",J851,0)</f>
        <v>0</v>
      </c>
      <c r="BH851" s="219">
        <f>IF(N851="sníž. přenesená",J851,0)</f>
        <v>0</v>
      </c>
      <c r="BI851" s="219">
        <f>IF(N851="nulová",J851,0)</f>
        <v>0</v>
      </c>
      <c r="BJ851" s="19" t="s">
        <v>23</v>
      </c>
      <c r="BK851" s="219">
        <f>ROUND(I851*H851,2)</f>
        <v>0</v>
      </c>
      <c r="BL851" s="19" t="s">
        <v>322</v>
      </c>
      <c r="BM851" s="218" t="s">
        <v>1636</v>
      </c>
    </row>
    <row r="852" s="2" customFormat="1">
      <c r="A852" s="41"/>
      <c r="B852" s="42"/>
      <c r="C852" s="43"/>
      <c r="D852" s="256" t="s">
        <v>228</v>
      </c>
      <c r="E852" s="43"/>
      <c r="F852" s="257" t="s">
        <v>1637</v>
      </c>
      <c r="G852" s="43"/>
      <c r="H852" s="43"/>
      <c r="I852" s="258"/>
      <c r="J852" s="43"/>
      <c r="K852" s="43"/>
      <c r="L852" s="47"/>
      <c r="M852" s="259"/>
      <c r="N852" s="260"/>
      <c r="O852" s="87"/>
      <c r="P852" s="87"/>
      <c r="Q852" s="87"/>
      <c r="R852" s="87"/>
      <c r="S852" s="87"/>
      <c r="T852" s="88"/>
      <c r="U852" s="41"/>
      <c r="V852" s="41"/>
      <c r="W852" s="41"/>
      <c r="X852" s="41"/>
      <c r="Y852" s="41"/>
      <c r="Z852" s="41"/>
      <c r="AA852" s="41"/>
      <c r="AB852" s="41"/>
      <c r="AC852" s="41"/>
      <c r="AD852" s="41"/>
      <c r="AE852" s="41"/>
      <c r="AT852" s="19" t="s">
        <v>228</v>
      </c>
      <c r="AU852" s="19" t="s">
        <v>91</v>
      </c>
    </row>
    <row r="853" s="14" customFormat="1">
      <c r="A853" s="14"/>
      <c r="B853" s="231"/>
      <c r="C853" s="232"/>
      <c r="D853" s="222" t="s">
        <v>147</v>
      </c>
      <c r="E853" s="233" t="s">
        <v>36</v>
      </c>
      <c r="F853" s="234" t="s">
        <v>1638</v>
      </c>
      <c r="G853" s="232"/>
      <c r="H853" s="235">
        <v>22.800000000000001</v>
      </c>
      <c r="I853" s="236"/>
      <c r="J853" s="232"/>
      <c r="K853" s="232"/>
      <c r="L853" s="237"/>
      <c r="M853" s="238"/>
      <c r="N853" s="239"/>
      <c r="O853" s="239"/>
      <c r="P853" s="239"/>
      <c r="Q853" s="239"/>
      <c r="R853" s="239"/>
      <c r="S853" s="239"/>
      <c r="T853" s="240"/>
      <c r="U853" s="14"/>
      <c r="V853" s="14"/>
      <c r="W853" s="14"/>
      <c r="X853" s="14"/>
      <c r="Y853" s="14"/>
      <c r="Z853" s="14"/>
      <c r="AA853" s="14"/>
      <c r="AB853" s="14"/>
      <c r="AC853" s="14"/>
      <c r="AD853" s="14"/>
      <c r="AE853" s="14"/>
      <c r="AT853" s="241" t="s">
        <v>147</v>
      </c>
      <c r="AU853" s="241" t="s">
        <v>91</v>
      </c>
      <c r="AV853" s="14" t="s">
        <v>91</v>
      </c>
      <c r="AW853" s="14" t="s">
        <v>43</v>
      </c>
      <c r="AX853" s="14" t="s">
        <v>23</v>
      </c>
      <c r="AY853" s="241" t="s">
        <v>137</v>
      </c>
    </row>
    <row r="854" s="2" customFormat="1" ht="24.15" customHeight="1">
      <c r="A854" s="41"/>
      <c r="B854" s="42"/>
      <c r="C854" s="261" t="s">
        <v>1639</v>
      </c>
      <c r="D854" s="261" t="s">
        <v>285</v>
      </c>
      <c r="E854" s="262" t="s">
        <v>1640</v>
      </c>
      <c r="F854" s="263" t="s">
        <v>1641</v>
      </c>
      <c r="G854" s="264" t="s">
        <v>394</v>
      </c>
      <c r="H854" s="265">
        <v>76</v>
      </c>
      <c r="I854" s="266"/>
      <c r="J854" s="267">
        <f>ROUND(I854*H854,2)</f>
        <v>0</v>
      </c>
      <c r="K854" s="263" t="s">
        <v>226</v>
      </c>
      <c r="L854" s="268"/>
      <c r="M854" s="269" t="s">
        <v>36</v>
      </c>
      <c r="N854" s="270" t="s">
        <v>53</v>
      </c>
      <c r="O854" s="87"/>
      <c r="P854" s="216">
        <f>O854*H854</f>
        <v>0</v>
      </c>
      <c r="Q854" s="216">
        <v>0.00044999999999999999</v>
      </c>
      <c r="R854" s="216">
        <f>Q854*H854</f>
        <v>0.034200000000000001</v>
      </c>
      <c r="S854" s="216">
        <v>0</v>
      </c>
      <c r="T854" s="217">
        <f>S854*H854</f>
        <v>0</v>
      </c>
      <c r="U854" s="41"/>
      <c r="V854" s="41"/>
      <c r="W854" s="41"/>
      <c r="X854" s="41"/>
      <c r="Y854" s="41"/>
      <c r="Z854" s="41"/>
      <c r="AA854" s="41"/>
      <c r="AB854" s="41"/>
      <c r="AC854" s="41"/>
      <c r="AD854" s="41"/>
      <c r="AE854" s="41"/>
      <c r="AR854" s="218" t="s">
        <v>418</v>
      </c>
      <c r="AT854" s="218" t="s">
        <v>285</v>
      </c>
      <c r="AU854" s="218" t="s">
        <v>91</v>
      </c>
      <c r="AY854" s="19" t="s">
        <v>137</v>
      </c>
      <c r="BE854" s="219">
        <f>IF(N854="základní",J854,0)</f>
        <v>0</v>
      </c>
      <c r="BF854" s="219">
        <f>IF(N854="snížená",J854,0)</f>
        <v>0</v>
      </c>
      <c r="BG854" s="219">
        <f>IF(N854="zákl. přenesená",J854,0)</f>
        <v>0</v>
      </c>
      <c r="BH854" s="219">
        <f>IF(N854="sníž. přenesená",J854,0)</f>
        <v>0</v>
      </c>
      <c r="BI854" s="219">
        <f>IF(N854="nulová",J854,0)</f>
        <v>0</v>
      </c>
      <c r="BJ854" s="19" t="s">
        <v>23</v>
      </c>
      <c r="BK854" s="219">
        <f>ROUND(I854*H854,2)</f>
        <v>0</v>
      </c>
      <c r="BL854" s="19" t="s">
        <v>322</v>
      </c>
      <c r="BM854" s="218" t="s">
        <v>1642</v>
      </c>
    </row>
    <row r="855" s="14" customFormat="1">
      <c r="A855" s="14"/>
      <c r="B855" s="231"/>
      <c r="C855" s="232"/>
      <c r="D855" s="222" t="s">
        <v>147</v>
      </c>
      <c r="E855" s="233" t="s">
        <v>36</v>
      </c>
      <c r="F855" s="234" t="s">
        <v>1643</v>
      </c>
      <c r="G855" s="232"/>
      <c r="H855" s="235">
        <v>76</v>
      </c>
      <c r="I855" s="236"/>
      <c r="J855" s="232"/>
      <c r="K855" s="232"/>
      <c r="L855" s="237"/>
      <c r="M855" s="238"/>
      <c r="N855" s="239"/>
      <c r="O855" s="239"/>
      <c r="P855" s="239"/>
      <c r="Q855" s="239"/>
      <c r="R855" s="239"/>
      <c r="S855" s="239"/>
      <c r="T855" s="240"/>
      <c r="U855" s="14"/>
      <c r="V855" s="14"/>
      <c r="W855" s="14"/>
      <c r="X855" s="14"/>
      <c r="Y855" s="14"/>
      <c r="Z855" s="14"/>
      <c r="AA855" s="14"/>
      <c r="AB855" s="14"/>
      <c r="AC855" s="14"/>
      <c r="AD855" s="14"/>
      <c r="AE855" s="14"/>
      <c r="AT855" s="241" t="s">
        <v>147</v>
      </c>
      <c r="AU855" s="241" t="s">
        <v>91</v>
      </c>
      <c r="AV855" s="14" t="s">
        <v>91</v>
      </c>
      <c r="AW855" s="14" t="s">
        <v>43</v>
      </c>
      <c r="AX855" s="14" t="s">
        <v>23</v>
      </c>
      <c r="AY855" s="241" t="s">
        <v>137</v>
      </c>
    </row>
    <row r="856" s="2" customFormat="1" ht="37.8" customHeight="1">
      <c r="A856" s="41"/>
      <c r="B856" s="42"/>
      <c r="C856" s="207" t="s">
        <v>1644</v>
      </c>
      <c r="D856" s="207" t="s">
        <v>140</v>
      </c>
      <c r="E856" s="208" t="s">
        <v>1645</v>
      </c>
      <c r="F856" s="209" t="s">
        <v>1646</v>
      </c>
      <c r="G856" s="210" t="s">
        <v>280</v>
      </c>
      <c r="H856" s="211">
        <v>27.213999999999999</v>
      </c>
      <c r="I856" s="212"/>
      <c r="J856" s="213">
        <f>ROUND(I856*H856,2)</f>
        <v>0</v>
      </c>
      <c r="K856" s="209" t="s">
        <v>36</v>
      </c>
      <c r="L856" s="47"/>
      <c r="M856" s="214" t="s">
        <v>36</v>
      </c>
      <c r="N856" s="215" t="s">
        <v>53</v>
      </c>
      <c r="O856" s="87"/>
      <c r="P856" s="216">
        <f>O856*H856</f>
        <v>0</v>
      </c>
      <c r="Q856" s="216">
        <v>0.00073999999999999999</v>
      </c>
      <c r="R856" s="216">
        <f>Q856*H856</f>
        <v>0.020138359999999998</v>
      </c>
      <c r="S856" s="216">
        <v>0</v>
      </c>
      <c r="T856" s="217">
        <f>S856*H856</f>
        <v>0</v>
      </c>
      <c r="U856" s="41"/>
      <c r="V856" s="41"/>
      <c r="W856" s="41"/>
      <c r="X856" s="41"/>
      <c r="Y856" s="41"/>
      <c r="Z856" s="41"/>
      <c r="AA856" s="41"/>
      <c r="AB856" s="41"/>
      <c r="AC856" s="41"/>
      <c r="AD856" s="41"/>
      <c r="AE856" s="41"/>
      <c r="AR856" s="218" t="s">
        <v>322</v>
      </c>
      <c r="AT856" s="218" t="s">
        <v>140</v>
      </c>
      <c r="AU856" s="218" t="s">
        <v>91</v>
      </c>
      <c r="AY856" s="19" t="s">
        <v>137</v>
      </c>
      <c r="BE856" s="219">
        <f>IF(N856="základní",J856,0)</f>
        <v>0</v>
      </c>
      <c r="BF856" s="219">
        <f>IF(N856="snížená",J856,0)</f>
        <v>0</v>
      </c>
      <c r="BG856" s="219">
        <f>IF(N856="zákl. přenesená",J856,0)</f>
        <v>0</v>
      </c>
      <c r="BH856" s="219">
        <f>IF(N856="sníž. přenesená",J856,0)</f>
        <v>0</v>
      </c>
      <c r="BI856" s="219">
        <f>IF(N856="nulová",J856,0)</f>
        <v>0</v>
      </c>
      <c r="BJ856" s="19" t="s">
        <v>23</v>
      </c>
      <c r="BK856" s="219">
        <f>ROUND(I856*H856,2)</f>
        <v>0</v>
      </c>
      <c r="BL856" s="19" t="s">
        <v>322</v>
      </c>
      <c r="BM856" s="218" t="s">
        <v>1647</v>
      </c>
    </row>
    <row r="857" s="13" customFormat="1">
      <c r="A857" s="13"/>
      <c r="B857" s="220"/>
      <c r="C857" s="221"/>
      <c r="D857" s="222" t="s">
        <v>147</v>
      </c>
      <c r="E857" s="223" t="s">
        <v>36</v>
      </c>
      <c r="F857" s="224" t="s">
        <v>1648</v>
      </c>
      <c r="G857" s="221"/>
      <c r="H857" s="223" t="s">
        <v>36</v>
      </c>
      <c r="I857" s="225"/>
      <c r="J857" s="221"/>
      <c r="K857" s="221"/>
      <c r="L857" s="226"/>
      <c r="M857" s="227"/>
      <c r="N857" s="228"/>
      <c r="O857" s="228"/>
      <c r="P857" s="228"/>
      <c r="Q857" s="228"/>
      <c r="R857" s="228"/>
      <c r="S857" s="228"/>
      <c r="T857" s="229"/>
      <c r="U857" s="13"/>
      <c r="V857" s="13"/>
      <c r="W857" s="13"/>
      <c r="X857" s="13"/>
      <c r="Y857" s="13"/>
      <c r="Z857" s="13"/>
      <c r="AA857" s="13"/>
      <c r="AB857" s="13"/>
      <c r="AC857" s="13"/>
      <c r="AD857" s="13"/>
      <c r="AE857" s="13"/>
      <c r="AT857" s="230" t="s">
        <v>147</v>
      </c>
      <c r="AU857" s="230" t="s">
        <v>91</v>
      </c>
      <c r="AV857" s="13" t="s">
        <v>23</v>
      </c>
      <c r="AW857" s="13" t="s">
        <v>43</v>
      </c>
      <c r="AX857" s="13" t="s">
        <v>82</v>
      </c>
      <c r="AY857" s="230" t="s">
        <v>137</v>
      </c>
    </row>
    <row r="858" s="14" customFormat="1">
      <c r="A858" s="14"/>
      <c r="B858" s="231"/>
      <c r="C858" s="232"/>
      <c r="D858" s="222" t="s">
        <v>147</v>
      </c>
      <c r="E858" s="233" t="s">
        <v>36</v>
      </c>
      <c r="F858" s="234" t="s">
        <v>1649</v>
      </c>
      <c r="G858" s="232"/>
      <c r="H858" s="235">
        <v>27.213999999999999</v>
      </c>
      <c r="I858" s="236"/>
      <c r="J858" s="232"/>
      <c r="K858" s="232"/>
      <c r="L858" s="237"/>
      <c r="M858" s="238"/>
      <c r="N858" s="239"/>
      <c r="O858" s="239"/>
      <c r="P858" s="239"/>
      <c r="Q858" s="239"/>
      <c r="R858" s="239"/>
      <c r="S858" s="239"/>
      <c r="T858" s="240"/>
      <c r="U858" s="14"/>
      <c r="V858" s="14"/>
      <c r="W858" s="14"/>
      <c r="X858" s="14"/>
      <c r="Y858" s="14"/>
      <c r="Z858" s="14"/>
      <c r="AA858" s="14"/>
      <c r="AB858" s="14"/>
      <c r="AC858" s="14"/>
      <c r="AD858" s="14"/>
      <c r="AE858" s="14"/>
      <c r="AT858" s="241" t="s">
        <v>147</v>
      </c>
      <c r="AU858" s="241" t="s">
        <v>91</v>
      </c>
      <c r="AV858" s="14" t="s">
        <v>91</v>
      </c>
      <c r="AW858" s="14" t="s">
        <v>43</v>
      </c>
      <c r="AX858" s="14" t="s">
        <v>82</v>
      </c>
      <c r="AY858" s="241" t="s">
        <v>137</v>
      </c>
    </row>
    <row r="859" s="15" customFormat="1">
      <c r="A859" s="15"/>
      <c r="B859" s="242"/>
      <c r="C859" s="243"/>
      <c r="D859" s="222" t="s">
        <v>147</v>
      </c>
      <c r="E859" s="244" t="s">
        <v>36</v>
      </c>
      <c r="F859" s="245" t="s">
        <v>149</v>
      </c>
      <c r="G859" s="243"/>
      <c r="H859" s="246">
        <v>27.213999999999999</v>
      </c>
      <c r="I859" s="247"/>
      <c r="J859" s="243"/>
      <c r="K859" s="243"/>
      <c r="L859" s="248"/>
      <c r="M859" s="249"/>
      <c r="N859" s="250"/>
      <c r="O859" s="250"/>
      <c r="P859" s="250"/>
      <c r="Q859" s="250"/>
      <c r="R859" s="250"/>
      <c r="S859" s="250"/>
      <c r="T859" s="251"/>
      <c r="U859" s="15"/>
      <c r="V859" s="15"/>
      <c r="W859" s="15"/>
      <c r="X859" s="15"/>
      <c r="Y859" s="15"/>
      <c r="Z859" s="15"/>
      <c r="AA859" s="15"/>
      <c r="AB859" s="15"/>
      <c r="AC859" s="15"/>
      <c r="AD859" s="15"/>
      <c r="AE859" s="15"/>
      <c r="AT859" s="252" t="s">
        <v>147</v>
      </c>
      <c r="AU859" s="252" t="s">
        <v>91</v>
      </c>
      <c r="AV859" s="15" t="s">
        <v>150</v>
      </c>
      <c r="AW859" s="15" t="s">
        <v>4</v>
      </c>
      <c r="AX859" s="15" t="s">
        <v>23</v>
      </c>
      <c r="AY859" s="252" t="s">
        <v>137</v>
      </c>
    </row>
    <row r="860" s="2" customFormat="1" ht="24.15" customHeight="1">
      <c r="A860" s="41"/>
      <c r="B860" s="42"/>
      <c r="C860" s="261" t="s">
        <v>1650</v>
      </c>
      <c r="D860" s="261" t="s">
        <v>285</v>
      </c>
      <c r="E860" s="262" t="s">
        <v>1651</v>
      </c>
      <c r="F860" s="263" t="s">
        <v>1652</v>
      </c>
      <c r="G860" s="264" t="s">
        <v>394</v>
      </c>
      <c r="H860" s="265">
        <v>99.784999999999997</v>
      </c>
      <c r="I860" s="266"/>
      <c r="J860" s="267">
        <f>ROUND(I860*H860,2)</f>
        <v>0</v>
      </c>
      <c r="K860" s="263" t="s">
        <v>36</v>
      </c>
      <c r="L860" s="268"/>
      <c r="M860" s="269" t="s">
        <v>36</v>
      </c>
      <c r="N860" s="270" t="s">
        <v>53</v>
      </c>
      <c r="O860" s="87"/>
      <c r="P860" s="216">
        <f>O860*H860</f>
        <v>0</v>
      </c>
      <c r="Q860" s="216">
        <v>0.00046999999999999999</v>
      </c>
      <c r="R860" s="216">
        <f>Q860*H860</f>
        <v>0.046898949999999995</v>
      </c>
      <c r="S860" s="216">
        <v>0</v>
      </c>
      <c r="T860" s="217">
        <f>S860*H860</f>
        <v>0</v>
      </c>
      <c r="U860" s="41"/>
      <c r="V860" s="41"/>
      <c r="W860" s="41"/>
      <c r="X860" s="41"/>
      <c r="Y860" s="41"/>
      <c r="Z860" s="41"/>
      <c r="AA860" s="41"/>
      <c r="AB860" s="41"/>
      <c r="AC860" s="41"/>
      <c r="AD860" s="41"/>
      <c r="AE860" s="41"/>
      <c r="AR860" s="218" t="s">
        <v>418</v>
      </c>
      <c r="AT860" s="218" t="s">
        <v>285</v>
      </c>
      <c r="AU860" s="218" t="s">
        <v>91</v>
      </c>
      <c r="AY860" s="19" t="s">
        <v>137</v>
      </c>
      <c r="BE860" s="219">
        <f>IF(N860="základní",J860,0)</f>
        <v>0</v>
      </c>
      <c r="BF860" s="219">
        <f>IF(N860="snížená",J860,0)</f>
        <v>0</v>
      </c>
      <c r="BG860" s="219">
        <f>IF(N860="zákl. přenesená",J860,0)</f>
        <v>0</v>
      </c>
      <c r="BH860" s="219">
        <f>IF(N860="sníž. přenesená",J860,0)</f>
        <v>0</v>
      </c>
      <c r="BI860" s="219">
        <f>IF(N860="nulová",J860,0)</f>
        <v>0</v>
      </c>
      <c r="BJ860" s="19" t="s">
        <v>23</v>
      </c>
      <c r="BK860" s="219">
        <f>ROUND(I860*H860,2)</f>
        <v>0</v>
      </c>
      <c r="BL860" s="19" t="s">
        <v>322</v>
      </c>
      <c r="BM860" s="218" t="s">
        <v>1653</v>
      </c>
    </row>
    <row r="861" s="14" customFormat="1">
      <c r="A861" s="14"/>
      <c r="B861" s="231"/>
      <c r="C861" s="232"/>
      <c r="D861" s="222" t="s">
        <v>147</v>
      </c>
      <c r="E861" s="233" t="s">
        <v>36</v>
      </c>
      <c r="F861" s="234" t="s">
        <v>1654</v>
      </c>
      <c r="G861" s="232"/>
      <c r="H861" s="235">
        <v>99.784999999999997</v>
      </c>
      <c r="I861" s="236"/>
      <c r="J861" s="232"/>
      <c r="K861" s="232"/>
      <c r="L861" s="237"/>
      <c r="M861" s="238"/>
      <c r="N861" s="239"/>
      <c r="O861" s="239"/>
      <c r="P861" s="239"/>
      <c r="Q861" s="239"/>
      <c r="R861" s="239"/>
      <c r="S861" s="239"/>
      <c r="T861" s="240"/>
      <c r="U861" s="14"/>
      <c r="V861" s="14"/>
      <c r="W861" s="14"/>
      <c r="X861" s="14"/>
      <c r="Y861" s="14"/>
      <c r="Z861" s="14"/>
      <c r="AA861" s="14"/>
      <c r="AB861" s="14"/>
      <c r="AC861" s="14"/>
      <c r="AD861" s="14"/>
      <c r="AE861" s="14"/>
      <c r="AT861" s="241" t="s">
        <v>147</v>
      </c>
      <c r="AU861" s="241" t="s">
        <v>91</v>
      </c>
      <c r="AV861" s="14" t="s">
        <v>91</v>
      </c>
      <c r="AW861" s="14" t="s">
        <v>43</v>
      </c>
      <c r="AX861" s="14" t="s">
        <v>82</v>
      </c>
      <c r="AY861" s="241" t="s">
        <v>137</v>
      </c>
    </row>
    <row r="862" s="15" customFormat="1">
      <c r="A862" s="15"/>
      <c r="B862" s="242"/>
      <c r="C862" s="243"/>
      <c r="D862" s="222" t="s">
        <v>147</v>
      </c>
      <c r="E862" s="244" t="s">
        <v>36</v>
      </c>
      <c r="F862" s="245" t="s">
        <v>149</v>
      </c>
      <c r="G862" s="243"/>
      <c r="H862" s="246">
        <v>99.784999999999997</v>
      </c>
      <c r="I862" s="247"/>
      <c r="J862" s="243"/>
      <c r="K862" s="243"/>
      <c r="L862" s="248"/>
      <c r="M862" s="249"/>
      <c r="N862" s="250"/>
      <c r="O862" s="250"/>
      <c r="P862" s="250"/>
      <c r="Q862" s="250"/>
      <c r="R862" s="250"/>
      <c r="S862" s="250"/>
      <c r="T862" s="251"/>
      <c r="U862" s="15"/>
      <c r="V862" s="15"/>
      <c r="W862" s="15"/>
      <c r="X862" s="15"/>
      <c r="Y862" s="15"/>
      <c r="Z862" s="15"/>
      <c r="AA862" s="15"/>
      <c r="AB862" s="15"/>
      <c r="AC862" s="15"/>
      <c r="AD862" s="15"/>
      <c r="AE862" s="15"/>
      <c r="AT862" s="252" t="s">
        <v>147</v>
      </c>
      <c r="AU862" s="252" t="s">
        <v>91</v>
      </c>
      <c r="AV862" s="15" t="s">
        <v>150</v>
      </c>
      <c r="AW862" s="15" t="s">
        <v>4</v>
      </c>
      <c r="AX862" s="15" t="s">
        <v>23</v>
      </c>
      <c r="AY862" s="252" t="s">
        <v>137</v>
      </c>
    </row>
    <row r="863" s="2" customFormat="1" ht="37.8" customHeight="1">
      <c r="A863" s="41"/>
      <c r="B863" s="42"/>
      <c r="C863" s="207" t="s">
        <v>1655</v>
      </c>
      <c r="D863" s="207" t="s">
        <v>140</v>
      </c>
      <c r="E863" s="208" t="s">
        <v>1656</v>
      </c>
      <c r="F863" s="209" t="s">
        <v>1657</v>
      </c>
      <c r="G863" s="210" t="s">
        <v>225</v>
      </c>
      <c r="H863" s="211">
        <v>75.489999999999995</v>
      </c>
      <c r="I863" s="212"/>
      <c r="J863" s="213">
        <f>ROUND(I863*H863,2)</f>
        <v>0</v>
      </c>
      <c r="K863" s="209" t="s">
        <v>226</v>
      </c>
      <c r="L863" s="47"/>
      <c r="M863" s="214" t="s">
        <v>36</v>
      </c>
      <c r="N863" s="215" t="s">
        <v>53</v>
      </c>
      <c r="O863" s="87"/>
      <c r="P863" s="216">
        <f>O863*H863</f>
        <v>0</v>
      </c>
      <c r="Q863" s="216">
        <v>0.0063499999999999997</v>
      </c>
      <c r="R863" s="216">
        <f>Q863*H863</f>
        <v>0.47936149999999994</v>
      </c>
      <c r="S863" s="216">
        <v>0</v>
      </c>
      <c r="T863" s="217">
        <f>S863*H863</f>
        <v>0</v>
      </c>
      <c r="U863" s="41"/>
      <c r="V863" s="41"/>
      <c r="W863" s="41"/>
      <c r="X863" s="41"/>
      <c r="Y863" s="41"/>
      <c r="Z863" s="41"/>
      <c r="AA863" s="41"/>
      <c r="AB863" s="41"/>
      <c r="AC863" s="41"/>
      <c r="AD863" s="41"/>
      <c r="AE863" s="41"/>
      <c r="AR863" s="218" t="s">
        <v>322</v>
      </c>
      <c r="AT863" s="218" t="s">
        <v>140</v>
      </c>
      <c r="AU863" s="218" t="s">
        <v>91</v>
      </c>
      <c r="AY863" s="19" t="s">
        <v>137</v>
      </c>
      <c r="BE863" s="219">
        <f>IF(N863="základní",J863,0)</f>
        <v>0</v>
      </c>
      <c r="BF863" s="219">
        <f>IF(N863="snížená",J863,0)</f>
        <v>0</v>
      </c>
      <c r="BG863" s="219">
        <f>IF(N863="zákl. přenesená",J863,0)</f>
        <v>0</v>
      </c>
      <c r="BH863" s="219">
        <f>IF(N863="sníž. přenesená",J863,0)</f>
        <v>0</v>
      </c>
      <c r="BI863" s="219">
        <f>IF(N863="nulová",J863,0)</f>
        <v>0</v>
      </c>
      <c r="BJ863" s="19" t="s">
        <v>23</v>
      </c>
      <c r="BK863" s="219">
        <f>ROUND(I863*H863,2)</f>
        <v>0</v>
      </c>
      <c r="BL863" s="19" t="s">
        <v>322</v>
      </c>
      <c r="BM863" s="218" t="s">
        <v>1658</v>
      </c>
    </row>
    <row r="864" s="2" customFormat="1">
      <c r="A864" s="41"/>
      <c r="B864" s="42"/>
      <c r="C864" s="43"/>
      <c r="D864" s="256" t="s">
        <v>228</v>
      </c>
      <c r="E864" s="43"/>
      <c r="F864" s="257" t="s">
        <v>1659</v>
      </c>
      <c r="G864" s="43"/>
      <c r="H864" s="43"/>
      <c r="I864" s="258"/>
      <c r="J864" s="43"/>
      <c r="K864" s="43"/>
      <c r="L864" s="47"/>
      <c r="M864" s="259"/>
      <c r="N864" s="260"/>
      <c r="O864" s="87"/>
      <c r="P864" s="87"/>
      <c r="Q864" s="87"/>
      <c r="R864" s="87"/>
      <c r="S864" s="87"/>
      <c r="T864" s="88"/>
      <c r="U864" s="41"/>
      <c r="V864" s="41"/>
      <c r="W864" s="41"/>
      <c r="X864" s="41"/>
      <c r="Y864" s="41"/>
      <c r="Z864" s="41"/>
      <c r="AA864" s="41"/>
      <c r="AB864" s="41"/>
      <c r="AC864" s="41"/>
      <c r="AD864" s="41"/>
      <c r="AE864" s="41"/>
      <c r="AT864" s="19" t="s">
        <v>228</v>
      </c>
      <c r="AU864" s="19" t="s">
        <v>91</v>
      </c>
    </row>
    <row r="865" s="14" customFormat="1">
      <c r="A865" s="14"/>
      <c r="B865" s="231"/>
      <c r="C865" s="232"/>
      <c r="D865" s="222" t="s">
        <v>147</v>
      </c>
      <c r="E865" s="233" t="s">
        <v>36</v>
      </c>
      <c r="F865" s="234" t="s">
        <v>1660</v>
      </c>
      <c r="G865" s="232"/>
      <c r="H865" s="235">
        <v>33.149999999999999</v>
      </c>
      <c r="I865" s="236"/>
      <c r="J865" s="232"/>
      <c r="K865" s="232"/>
      <c r="L865" s="237"/>
      <c r="M865" s="238"/>
      <c r="N865" s="239"/>
      <c r="O865" s="239"/>
      <c r="P865" s="239"/>
      <c r="Q865" s="239"/>
      <c r="R865" s="239"/>
      <c r="S865" s="239"/>
      <c r="T865" s="240"/>
      <c r="U865" s="14"/>
      <c r="V865" s="14"/>
      <c r="W865" s="14"/>
      <c r="X865" s="14"/>
      <c r="Y865" s="14"/>
      <c r="Z865" s="14"/>
      <c r="AA865" s="14"/>
      <c r="AB865" s="14"/>
      <c r="AC865" s="14"/>
      <c r="AD865" s="14"/>
      <c r="AE865" s="14"/>
      <c r="AT865" s="241" t="s">
        <v>147</v>
      </c>
      <c r="AU865" s="241" t="s">
        <v>91</v>
      </c>
      <c r="AV865" s="14" t="s">
        <v>91</v>
      </c>
      <c r="AW865" s="14" t="s">
        <v>43</v>
      </c>
      <c r="AX865" s="14" t="s">
        <v>82</v>
      </c>
      <c r="AY865" s="241" t="s">
        <v>137</v>
      </c>
    </row>
    <row r="866" s="14" customFormat="1">
      <c r="A866" s="14"/>
      <c r="B866" s="231"/>
      <c r="C866" s="232"/>
      <c r="D866" s="222" t="s">
        <v>147</v>
      </c>
      <c r="E866" s="233" t="s">
        <v>36</v>
      </c>
      <c r="F866" s="234" t="s">
        <v>1661</v>
      </c>
      <c r="G866" s="232"/>
      <c r="H866" s="235">
        <v>9</v>
      </c>
      <c r="I866" s="236"/>
      <c r="J866" s="232"/>
      <c r="K866" s="232"/>
      <c r="L866" s="237"/>
      <c r="M866" s="238"/>
      <c r="N866" s="239"/>
      <c r="O866" s="239"/>
      <c r="P866" s="239"/>
      <c r="Q866" s="239"/>
      <c r="R866" s="239"/>
      <c r="S866" s="239"/>
      <c r="T866" s="240"/>
      <c r="U866" s="14"/>
      <c r="V866" s="14"/>
      <c r="W866" s="14"/>
      <c r="X866" s="14"/>
      <c r="Y866" s="14"/>
      <c r="Z866" s="14"/>
      <c r="AA866" s="14"/>
      <c r="AB866" s="14"/>
      <c r="AC866" s="14"/>
      <c r="AD866" s="14"/>
      <c r="AE866" s="14"/>
      <c r="AT866" s="241" t="s">
        <v>147</v>
      </c>
      <c r="AU866" s="241" t="s">
        <v>91</v>
      </c>
      <c r="AV866" s="14" t="s">
        <v>91</v>
      </c>
      <c r="AW866" s="14" t="s">
        <v>43</v>
      </c>
      <c r="AX866" s="14" t="s">
        <v>82</v>
      </c>
      <c r="AY866" s="241" t="s">
        <v>137</v>
      </c>
    </row>
    <row r="867" s="14" customFormat="1">
      <c r="A867" s="14"/>
      <c r="B867" s="231"/>
      <c r="C867" s="232"/>
      <c r="D867" s="222" t="s">
        <v>147</v>
      </c>
      <c r="E867" s="233" t="s">
        <v>36</v>
      </c>
      <c r="F867" s="234" t="s">
        <v>1662</v>
      </c>
      <c r="G867" s="232"/>
      <c r="H867" s="235">
        <v>33.340000000000003</v>
      </c>
      <c r="I867" s="236"/>
      <c r="J867" s="232"/>
      <c r="K867" s="232"/>
      <c r="L867" s="237"/>
      <c r="M867" s="238"/>
      <c r="N867" s="239"/>
      <c r="O867" s="239"/>
      <c r="P867" s="239"/>
      <c r="Q867" s="239"/>
      <c r="R867" s="239"/>
      <c r="S867" s="239"/>
      <c r="T867" s="240"/>
      <c r="U867" s="14"/>
      <c r="V867" s="14"/>
      <c r="W867" s="14"/>
      <c r="X867" s="14"/>
      <c r="Y867" s="14"/>
      <c r="Z867" s="14"/>
      <c r="AA867" s="14"/>
      <c r="AB867" s="14"/>
      <c r="AC867" s="14"/>
      <c r="AD867" s="14"/>
      <c r="AE867" s="14"/>
      <c r="AT867" s="241" t="s">
        <v>147</v>
      </c>
      <c r="AU867" s="241" t="s">
        <v>91</v>
      </c>
      <c r="AV867" s="14" t="s">
        <v>91</v>
      </c>
      <c r="AW867" s="14" t="s">
        <v>43</v>
      </c>
      <c r="AX867" s="14" t="s">
        <v>82</v>
      </c>
      <c r="AY867" s="241" t="s">
        <v>137</v>
      </c>
    </row>
    <row r="868" s="2" customFormat="1" ht="37.8" customHeight="1">
      <c r="A868" s="41"/>
      <c r="B868" s="42"/>
      <c r="C868" s="261" t="s">
        <v>1663</v>
      </c>
      <c r="D868" s="261" t="s">
        <v>285</v>
      </c>
      <c r="E868" s="262" t="s">
        <v>1629</v>
      </c>
      <c r="F868" s="263" t="s">
        <v>1630</v>
      </c>
      <c r="G868" s="264" t="s">
        <v>225</v>
      </c>
      <c r="H868" s="265">
        <v>83.039000000000001</v>
      </c>
      <c r="I868" s="266"/>
      <c r="J868" s="267">
        <f>ROUND(I868*H868,2)</f>
        <v>0</v>
      </c>
      <c r="K868" s="263" t="s">
        <v>226</v>
      </c>
      <c r="L868" s="268"/>
      <c r="M868" s="269" t="s">
        <v>36</v>
      </c>
      <c r="N868" s="270" t="s">
        <v>53</v>
      </c>
      <c r="O868" s="87"/>
      <c r="P868" s="216">
        <f>O868*H868</f>
        <v>0</v>
      </c>
      <c r="Q868" s="216">
        <v>0.019199999999999998</v>
      </c>
      <c r="R868" s="216">
        <f>Q868*H868</f>
        <v>1.5943487999999999</v>
      </c>
      <c r="S868" s="216">
        <v>0</v>
      </c>
      <c r="T868" s="217">
        <f>S868*H868</f>
        <v>0</v>
      </c>
      <c r="U868" s="41"/>
      <c r="V868" s="41"/>
      <c r="W868" s="41"/>
      <c r="X868" s="41"/>
      <c r="Y868" s="41"/>
      <c r="Z868" s="41"/>
      <c r="AA868" s="41"/>
      <c r="AB868" s="41"/>
      <c r="AC868" s="41"/>
      <c r="AD868" s="41"/>
      <c r="AE868" s="41"/>
      <c r="AR868" s="218" t="s">
        <v>418</v>
      </c>
      <c r="AT868" s="218" t="s">
        <v>285</v>
      </c>
      <c r="AU868" s="218" t="s">
        <v>91</v>
      </c>
      <c r="AY868" s="19" t="s">
        <v>137</v>
      </c>
      <c r="BE868" s="219">
        <f>IF(N868="základní",J868,0)</f>
        <v>0</v>
      </c>
      <c r="BF868" s="219">
        <f>IF(N868="snížená",J868,0)</f>
        <v>0</v>
      </c>
      <c r="BG868" s="219">
        <f>IF(N868="zákl. přenesená",J868,0)</f>
        <v>0</v>
      </c>
      <c r="BH868" s="219">
        <f>IF(N868="sníž. přenesená",J868,0)</f>
        <v>0</v>
      </c>
      <c r="BI868" s="219">
        <f>IF(N868="nulová",J868,0)</f>
        <v>0</v>
      </c>
      <c r="BJ868" s="19" t="s">
        <v>23</v>
      </c>
      <c r="BK868" s="219">
        <f>ROUND(I868*H868,2)</f>
        <v>0</v>
      </c>
      <c r="BL868" s="19" t="s">
        <v>322</v>
      </c>
      <c r="BM868" s="218" t="s">
        <v>1664</v>
      </c>
    </row>
    <row r="869" s="14" customFormat="1">
      <c r="A869" s="14"/>
      <c r="B869" s="231"/>
      <c r="C869" s="232"/>
      <c r="D869" s="222" t="s">
        <v>147</v>
      </c>
      <c r="E869" s="233" t="s">
        <v>36</v>
      </c>
      <c r="F869" s="234" t="s">
        <v>1665</v>
      </c>
      <c r="G869" s="232"/>
      <c r="H869" s="235">
        <v>83.039000000000001</v>
      </c>
      <c r="I869" s="236"/>
      <c r="J869" s="232"/>
      <c r="K869" s="232"/>
      <c r="L869" s="237"/>
      <c r="M869" s="238"/>
      <c r="N869" s="239"/>
      <c r="O869" s="239"/>
      <c r="P869" s="239"/>
      <c r="Q869" s="239"/>
      <c r="R869" s="239"/>
      <c r="S869" s="239"/>
      <c r="T869" s="240"/>
      <c r="U869" s="14"/>
      <c r="V869" s="14"/>
      <c r="W869" s="14"/>
      <c r="X869" s="14"/>
      <c r="Y869" s="14"/>
      <c r="Z869" s="14"/>
      <c r="AA869" s="14"/>
      <c r="AB869" s="14"/>
      <c r="AC869" s="14"/>
      <c r="AD869" s="14"/>
      <c r="AE869" s="14"/>
      <c r="AT869" s="241" t="s">
        <v>147</v>
      </c>
      <c r="AU869" s="241" t="s">
        <v>91</v>
      </c>
      <c r="AV869" s="14" t="s">
        <v>91</v>
      </c>
      <c r="AW869" s="14" t="s">
        <v>43</v>
      </c>
      <c r="AX869" s="14" t="s">
        <v>23</v>
      </c>
      <c r="AY869" s="241" t="s">
        <v>137</v>
      </c>
    </row>
    <row r="870" s="2" customFormat="1" ht="37.8" customHeight="1">
      <c r="A870" s="41"/>
      <c r="B870" s="42"/>
      <c r="C870" s="207" t="s">
        <v>1666</v>
      </c>
      <c r="D870" s="207" t="s">
        <v>140</v>
      </c>
      <c r="E870" s="208" t="s">
        <v>1667</v>
      </c>
      <c r="F870" s="209" t="s">
        <v>1668</v>
      </c>
      <c r="G870" s="210" t="s">
        <v>225</v>
      </c>
      <c r="H870" s="211">
        <v>5.0199999999999996</v>
      </c>
      <c r="I870" s="212"/>
      <c r="J870" s="213">
        <f>ROUND(I870*H870,2)</f>
        <v>0</v>
      </c>
      <c r="K870" s="209" t="s">
        <v>226</v>
      </c>
      <c r="L870" s="47"/>
      <c r="M870" s="214" t="s">
        <v>36</v>
      </c>
      <c r="N870" s="215" t="s">
        <v>53</v>
      </c>
      <c r="O870" s="87"/>
      <c r="P870" s="216">
        <f>O870*H870</f>
        <v>0</v>
      </c>
      <c r="Q870" s="216">
        <v>0</v>
      </c>
      <c r="R870" s="216">
        <f>Q870*H870</f>
        <v>0</v>
      </c>
      <c r="S870" s="216">
        <v>0</v>
      </c>
      <c r="T870" s="217">
        <f>S870*H870</f>
        <v>0</v>
      </c>
      <c r="U870" s="41"/>
      <c r="V870" s="41"/>
      <c r="W870" s="41"/>
      <c r="X870" s="41"/>
      <c r="Y870" s="41"/>
      <c r="Z870" s="41"/>
      <c r="AA870" s="41"/>
      <c r="AB870" s="41"/>
      <c r="AC870" s="41"/>
      <c r="AD870" s="41"/>
      <c r="AE870" s="41"/>
      <c r="AR870" s="218" t="s">
        <v>322</v>
      </c>
      <c r="AT870" s="218" t="s">
        <v>140</v>
      </c>
      <c r="AU870" s="218" t="s">
        <v>91</v>
      </c>
      <c r="AY870" s="19" t="s">
        <v>137</v>
      </c>
      <c r="BE870" s="219">
        <f>IF(N870="základní",J870,0)</f>
        <v>0</v>
      </c>
      <c r="BF870" s="219">
        <f>IF(N870="snížená",J870,0)</f>
        <v>0</v>
      </c>
      <c r="BG870" s="219">
        <f>IF(N870="zákl. přenesená",J870,0)</f>
        <v>0</v>
      </c>
      <c r="BH870" s="219">
        <f>IF(N870="sníž. přenesená",J870,0)</f>
        <v>0</v>
      </c>
      <c r="BI870" s="219">
        <f>IF(N870="nulová",J870,0)</f>
        <v>0</v>
      </c>
      <c r="BJ870" s="19" t="s">
        <v>23</v>
      </c>
      <c r="BK870" s="219">
        <f>ROUND(I870*H870,2)</f>
        <v>0</v>
      </c>
      <c r="BL870" s="19" t="s">
        <v>322</v>
      </c>
      <c r="BM870" s="218" t="s">
        <v>1669</v>
      </c>
    </row>
    <row r="871" s="2" customFormat="1">
      <c r="A871" s="41"/>
      <c r="B871" s="42"/>
      <c r="C871" s="43"/>
      <c r="D871" s="256" t="s">
        <v>228</v>
      </c>
      <c r="E871" s="43"/>
      <c r="F871" s="257" t="s">
        <v>1670</v>
      </c>
      <c r="G871" s="43"/>
      <c r="H871" s="43"/>
      <c r="I871" s="258"/>
      <c r="J871" s="43"/>
      <c r="K871" s="43"/>
      <c r="L871" s="47"/>
      <c r="M871" s="259"/>
      <c r="N871" s="260"/>
      <c r="O871" s="87"/>
      <c r="P871" s="87"/>
      <c r="Q871" s="87"/>
      <c r="R871" s="87"/>
      <c r="S871" s="87"/>
      <c r="T871" s="88"/>
      <c r="U871" s="41"/>
      <c r="V871" s="41"/>
      <c r="W871" s="41"/>
      <c r="X871" s="41"/>
      <c r="Y871" s="41"/>
      <c r="Z871" s="41"/>
      <c r="AA871" s="41"/>
      <c r="AB871" s="41"/>
      <c r="AC871" s="41"/>
      <c r="AD871" s="41"/>
      <c r="AE871" s="41"/>
      <c r="AT871" s="19" t="s">
        <v>228</v>
      </c>
      <c r="AU871" s="19" t="s">
        <v>91</v>
      </c>
    </row>
    <row r="872" s="14" customFormat="1">
      <c r="A872" s="14"/>
      <c r="B872" s="231"/>
      <c r="C872" s="232"/>
      <c r="D872" s="222" t="s">
        <v>147</v>
      </c>
      <c r="E872" s="233" t="s">
        <v>36</v>
      </c>
      <c r="F872" s="234" t="s">
        <v>1671</v>
      </c>
      <c r="G872" s="232"/>
      <c r="H872" s="235">
        <v>5.0199999999999996</v>
      </c>
      <c r="I872" s="236"/>
      <c r="J872" s="232"/>
      <c r="K872" s="232"/>
      <c r="L872" s="237"/>
      <c r="M872" s="238"/>
      <c r="N872" s="239"/>
      <c r="O872" s="239"/>
      <c r="P872" s="239"/>
      <c r="Q872" s="239"/>
      <c r="R872" s="239"/>
      <c r="S872" s="239"/>
      <c r="T872" s="240"/>
      <c r="U872" s="14"/>
      <c r="V872" s="14"/>
      <c r="W872" s="14"/>
      <c r="X872" s="14"/>
      <c r="Y872" s="14"/>
      <c r="Z872" s="14"/>
      <c r="AA872" s="14"/>
      <c r="AB872" s="14"/>
      <c r="AC872" s="14"/>
      <c r="AD872" s="14"/>
      <c r="AE872" s="14"/>
      <c r="AT872" s="241" t="s">
        <v>147</v>
      </c>
      <c r="AU872" s="241" t="s">
        <v>91</v>
      </c>
      <c r="AV872" s="14" t="s">
        <v>91</v>
      </c>
      <c r="AW872" s="14" t="s">
        <v>43</v>
      </c>
      <c r="AX872" s="14" t="s">
        <v>23</v>
      </c>
      <c r="AY872" s="241" t="s">
        <v>137</v>
      </c>
    </row>
    <row r="873" s="2" customFormat="1" ht="37.8" customHeight="1">
      <c r="A873" s="41"/>
      <c r="B873" s="42"/>
      <c r="C873" s="207" t="s">
        <v>1672</v>
      </c>
      <c r="D873" s="207" t="s">
        <v>140</v>
      </c>
      <c r="E873" s="208" t="s">
        <v>1673</v>
      </c>
      <c r="F873" s="209" t="s">
        <v>1674</v>
      </c>
      <c r="G873" s="210" t="s">
        <v>225</v>
      </c>
      <c r="H873" s="211">
        <v>75.489999999999995</v>
      </c>
      <c r="I873" s="212"/>
      <c r="J873" s="213">
        <f>ROUND(I873*H873,2)</f>
        <v>0</v>
      </c>
      <c r="K873" s="209" t="s">
        <v>226</v>
      </c>
      <c r="L873" s="47"/>
      <c r="M873" s="214" t="s">
        <v>36</v>
      </c>
      <c r="N873" s="215" t="s">
        <v>53</v>
      </c>
      <c r="O873" s="87"/>
      <c r="P873" s="216">
        <f>O873*H873</f>
        <v>0</v>
      </c>
      <c r="Q873" s="216">
        <v>0</v>
      </c>
      <c r="R873" s="216">
        <f>Q873*H873</f>
        <v>0</v>
      </c>
      <c r="S873" s="216">
        <v>0</v>
      </c>
      <c r="T873" s="217">
        <f>S873*H873</f>
        <v>0</v>
      </c>
      <c r="U873" s="41"/>
      <c r="V873" s="41"/>
      <c r="W873" s="41"/>
      <c r="X873" s="41"/>
      <c r="Y873" s="41"/>
      <c r="Z873" s="41"/>
      <c r="AA873" s="41"/>
      <c r="AB873" s="41"/>
      <c r="AC873" s="41"/>
      <c r="AD873" s="41"/>
      <c r="AE873" s="41"/>
      <c r="AR873" s="218" t="s">
        <v>322</v>
      </c>
      <c r="AT873" s="218" t="s">
        <v>140</v>
      </c>
      <c r="AU873" s="218" t="s">
        <v>91</v>
      </c>
      <c r="AY873" s="19" t="s">
        <v>137</v>
      </c>
      <c r="BE873" s="219">
        <f>IF(N873="základní",J873,0)</f>
        <v>0</v>
      </c>
      <c r="BF873" s="219">
        <f>IF(N873="snížená",J873,0)</f>
        <v>0</v>
      </c>
      <c r="BG873" s="219">
        <f>IF(N873="zákl. přenesená",J873,0)</f>
        <v>0</v>
      </c>
      <c r="BH873" s="219">
        <f>IF(N873="sníž. přenesená",J873,0)</f>
        <v>0</v>
      </c>
      <c r="BI873" s="219">
        <f>IF(N873="nulová",J873,0)</f>
        <v>0</v>
      </c>
      <c r="BJ873" s="19" t="s">
        <v>23</v>
      </c>
      <c r="BK873" s="219">
        <f>ROUND(I873*H873,2)</f>
        <v>0</v>
      </c>
      <c r="BL873" s="19" t="s">
        <v>322</v>
      </c>
      <c r="BM873" s="218" t="s">
        <v>1675</v>
      </c>
    </row>
    <row r="874" s="2" customFormat="1">
      <c r="A874" s="41"/>
      <c r="B874" s="42"/>
      <c r="C874" s="43"/>
      <c r="D874" s="256" t="s">
        <v>228</v>
      </c>
      <c r="E874" s="43"/>
      <c r="F874" s="257" t="s">
        <v>1676</v>
      </c>
      <c r="G874" s="43"/>
      <c r="H874" s="43"/>
      <c r="I874" s="258"/>
      <c r="J874" s="43"/>
      <c r="K874" s="43"/>
      <c r="L874" s="47"/>
      <c r="M874" s="259"/>
      <c r="N874" s="260"/>
      <c r="O874" s="87"/>
      <c r="P874" s="87"/>
      <c r="Q874" s="87"/>
      <c r="R874" s="87"/>
      <c r="S874" s="87"/>
      <c r="T874" s="88"/>
      <c r="U874" s="41"/>
      <c r="V874" s="41"/>
      <c r="W874" s="41"/>
      <c r="X874" s="41"/>
      <c r="Y874" s="41"/>
      <c r="Z874" s="41"/>
      <c r="AA874" s="41"/>
      <c r="AB874" s="41"/>
      <c r="AC874" s="41"/>
      <c r="AD874" s="41"/>
      <c r="AE874" s="41"/>
      <c r="AT874" s="19" t="s">
        <v>228</v>
      </c>
      <c r="AU874" s="19" t="s">
        <v>91</v>
      </c>
    </row>
    <row r="875" s="14" customFormat="1">
      <c r="A875" s="14"/>
      <c r="B875" s="231"/>
      <c r="C875" s="232"/>
      <c r="D875" s="222" t="s">
        <v>147</v>
      </c>
      <c r="E875" s="233" t="s">
        <v>36</v>
      </c>
      <c r="F875" s="234" t="s">
        <v>1677</v>
      </c>
      <c r="G875" s="232"/>
      <c r="H875" s="235">
        <v>75.489999999999995</v>
      </c>
      <c r="I875" s="236"/>
      <c r="J875" s="232"/>
      <c r="K875" s="232"/>
      <c r="L875" s="237"/>
      <c r="M875" s="238"/>
      <c r="N875" s="239"/>
      <c r="O875" s="239"/>
      <c r="P875" s="239"/>
      <c r="Q875" s="239"/>
      <c r="R875" s="239"/>
      <c r="S875" s="239"/>
      <c r="T875" s="240"/>
      <c r="U875" s="14"/>
      <c r="V875" s="14"/>
      <c r="W875" s="14"/>
      <c r="X875" s="14"/>
      <c r="Y875" s="14"/>
      <c r="Z875" s="14"/>
      <c r="AA875" s="14"/>
      <c r="AB875" s="14"/>
      <c r="AC875" s="14"/>
      <c r="AD875" s="14"/>
      <c r="AE875" s="14"/>
      <c r="AT875" s="241" t="s">
        <v>147</v>
      </c>
      <c r="AU875" s="241" t="s">
        <v>91</v>
      </c>
      <c r="AV875" s="14" t="s">
        <v>91</v>
      </c>
      <c r="AW875" s="14" t="s">
        <v>43</v>
      </c>
      <c r="AX875" s="14" t="s">
        <v>23</v>
      </c>
      <c r="AY875" s="241" t="s">
        <v>137</v>
      </c>
    </row>
    <row r="876" s="2" customFormat="1" ht="16.5" customHeight="1">
      <c r="A876" s="41"/>
      <c r="B876" s="42"/>
      <c r="C876" s="207" t="s">
        <v>1678</v>
      </c>
      <c r="D876" s="207" t="s">
        <v>140</v>
      </c>
      <c r="E876" s="208" t="s">
        <v>1679</v>
      </c>
      <c r="F876" s="209" t="s">
        <v>1680</v>
      </c>
      <c r="G876" s="210" t="s">
        <v>280</v>
      </c>
      <c r="H876" s="211">
        <v>44.5</v>
      </c>
      <c r="I876" s="212"/>
      <c r="J876" s="213">
        <f>ROUND(I876*H876,2)</f>
        <v>0</v>
      </c>
      <c r="K876" s="209" t="s">
        <v>226</v>
      </c>
      <c r="L876" s="47"/>
      <c r="M876" s="214" t="s">
        <v>36</v>
      </c>
      <c r="N876" s="215" t="s">
        <v>53</v>
      </c>
      <c r="O876" s="87"/>
      <c r="P876" s="216">
        <f>O876*H876</f>
        <v>0</v>
      </c>
      <c r="Q876" s="216">
        <v>3.0000000000000001E-05</v>
      </c>
      <c r="R876" s="216">
        <f>Q876*H876</f>
        <v>0.001335</v>
      </c>
      <c r="S876" s="216">
        <v>0</v>
      </c>
      <c r="T876" s="217">
        <f>S876*H876</f>
        <v>0</v>
      </c>
      <c r="U876" s="41"/>
      <c r="V876" s="41"/>
      <c r="W876" s="41"/>
      <c r="X876" s="41"/>
      <c r="Y876" s="41"/>
      <c r="Z876" s="41"/>
      <c r="AA876" s="41"/>
      <c r="AB876" s="41"/>
      <c r="AC876" s="41"/>
      <c r="AD876" s="41"/>
      <c r="AE876" s="41"/>
      <c r="AR876" s="218" t="s">
        <v>322</v>
      </c>
      <c r="AT876" s="218" t="s">
        <v>140</v>
      </c>
      <c r="AU876" s="218" t="s">
        <v>91</v>
      </c>
      <c r="AY876" s="19" t="s">
        <v>137</v>
      </c>
      <c r="BE876" s="219">
        <f>IF(N876="základní",J876,0)</f>
        <v>0</v>
      </c>
      <c r="BF876" s="219">
        <f>IF(N876="snížená",J876,0)</f>
        <v>0</v>
      </c>
      <c r="BG876" s="219">
        <f>IF(N876="zákl. přenesená",J876,0)</f>
        <v>0</v>
      </c>
      <c r="BH876" s="219">
        <f>IF(N876="sníž. přenesená",J876,0)</f>
        <v>0</v>
      </c>
      <c r="BI876" s="219">
        <f>IF(N876="nulová",J876,0)</f>
        <v>0</v>
      </c>
      <c r="BJ876" s="19" t="s">
        <v>23</v>
      </c>
      <c r="BK876" s="219">
        <f>ROUND(I876*H876,2)</f>
        <v>0</v>
      </c>
      <c r="BL876" s="19" t="s">
        <v>322</v>
      </c>
      <c r="BM876" s="218" t="s">
        <v>1681</v>
      </c>
    </row>
    <row r="877" s="2" customFormat="1">
      <c r="A877" s="41"/>
      <c r="B877" s="42"/>
      <c r="C877" s="43"/>
      <c r="D877" s="256" t="s">
        <v>228</v>
      </c>
      <c r="E877" s="43"/>
      <c r="F877" s="257" t="s">
        <v>1682</v>
      </c>
      <c r="G877" s="43"/>
      <c r="H877" s="43"/>
      <c r="I877" s="258"/>
      <c r="J877" s="43"/>
      <c r="K877" s="43"/>
      <c r="L877" s="47"/>
      <c r="M877" s="259"/>
      <c r="N877" s="260"/>
      <c r="O877" s="87"/>
      <c r="P877" s="87"/>
      <c r="Q877" s="87"/>
      <c r="R877" s="87"/>
      <c r="S877" s="87"/>
      <c r="T877" s="88"/>
      <c r="U877" s="41"/>
      <c r="V877" s="41"/>
      <c r="W877" s="41"/>
      <c r="X877" s="41"/>
      <c r="Y877" s="41"/>
      <c r="Z877" s="41"/>
      <c r="AA877" s="41"/>
      <c r="AB877" s="41"/>
      <c r="AC877" s="41"/>
      <c r="AD877" s="41"/>
      <c r="AE877" s="41"/>
      <c r="AT877" s="19" t="s">
        <v>228</v>
      </c>
      <c r="AU877" s="19" t="s">
        <v>91</v>
      </c>
    </row>
    <row r="878" s="13" customFormat="1">
      <c r="A878" s="13"/>
      <c r="B878" s="220"/>
      <c r="C878" s="221"/>
      <c r="D878" s="222" t="s">
        <v>147</v>
      </c>
      <c r="E878" s="223" t="s">
        <v>36</v>
      </c>
      <c r="F878" s="224" t="s">
        <v>1683</v>
      </c>
      <c r="G878" s="221"/>
      <c r="H878" s="223" t="s">
        <v>36</v>
      </c>
      <c r="I878" s="225"/>
      <c r="J878" s="221"/>
      <c r="K878" s="221"/>
      <c r="L878" s="226"/>
      <c r="M878" s="227"/>
      <c r="N878" s="228"/>
      <c r="O878" s="228"/>
      <c r="P878" s="228"/>
      <c r="Q878" s="228"/>
      <c r="R878" s="228"/>
      <c r="S878" s="228"/>
      <c r="T878" s="229"/>
      <c r="U878" s="13"/>
      <c r="V878" s="13"/>
      <c r="W878" s="13"/>
      <c r="X878" s="13"/>
      <c r="Y878" s="13"/>
      <c r="Z878" s="13"/>
      <c r="AA878" s="13"/>
      <c r="AB878" s="13"/>
      <c r="AC878" s="13"/>
      <c r="AD878" s="13"/>
      <c r="AE878" s="13"/>
      <c r="AT878" s="230" t="s">
        <v>147</v>
      </c>
      <c r="AU878" s="230" t="s">
        <v>91</v>
      </c>
      <c r="AV878" s="13" t="s">
        <v>23</v>
      </c>
      <c r="AW878" s="13" t="s">
        <v>43</v>
      </c>
      <c r="AX878" s="13" t="s">
        <v>82</v>
      </c>
      <c r="AY878" s="230" t="s">
        <v>137</v>
      </c>
    </row>
    <row r="879" s="14" customFormat="1">
      <c r="A879" s="14"/>
      <c r="B879" s="231"/>
      <c r="C879" s="232"/>
      <c r="D879" s="222" t="s">
        <v>147</v>
      </c>
      <c r="E879" s="233" t="s">
        <v>36</v>
      </c>
      <c r="F879" s="234" t="s">
        <v>1684</v>
      </c>
      <c r="G879" s="232"/>
      <c r="H879" s="235">
        <v>44.5</v>
      </c>
      <c r="I879" s="236"/>
      <c r="J879" s="232"/>
      <c r="K879" s="232"/>
      <c r="L879" s="237"/>
      <c r="M879" s="238"/>
      <c r="N879" s="239"/>
      <c r="O879" s="239"/>
      <c r="P879" s="239"/>
      <c r="Q879" s="239"/>
      <c r="R879" s="239"/>
      <c r="S879" s="239"/>
      <c r="T879" s="240"/>
      <c r="U879" s="14"/>
      <c r="V879" s="14"/>
      <c r="W879" s="14"/>
      <c r="X879" s="14"/>
      <c r="Y879" s="14"/>
      <c r="Z879" s="14"/>
      <c r="AA879" s="14"/>
      <c r="AB879" s="14"/>
      <c r="AC879" s="14"/>
      <c r="AD879" s="14"/>
      <c r="AE879" s="14"/>
      <c r="AT879" s="241" t="s">
        <v>147</v>
      </c>
      <c r="AU879" s="241" t="s">
        <v>91</v>
      </c>
      <c r="AV879" s="14" t="s">
        <v>91</v>
      </c>
      <c r="AW879" s="14" t="s">
        <v>43</v>
      </c>
      <c r="AX879" s="14" t="s">
        <v>23</v>
      </c>
      <c r="AY879" s="241" t="s">
        <v>137</v>
      </c>
    </row>
    <row r="880" s="2" customFormat="1" ht="37.8" customHeight="1">
      <c r="A880" s="41"/>
      <c r="B880" s="42"/>
      <c r="C880" s="207" t="s">
        <v>1685</v>
      </c>
      <c r="D880" s="207" t="s">
        <v>140</v>
      </c>
      <c r="E880" s="208" t="s">
        <v>1686</v>
      </c>
      <c r="F880" s="209" t="s">
        <v>1687</v>
      </c>
      <c r="G880" s="210" t="s">
        <v>280</v>
      </c>
      <c r="H880" s="211">
        <v>13</v>
      </c>
      <c r="I880" s="212"/>
      <c r="J880" s="213">
        <f>ROUND(I880*H880,2)</f>
        <v>0</v>
      </c>
      <c r="K880" s="209" t="s">
        <v>36</v>
      </c>
      <c r="L880" s="47"/>
      <c r="M880" s="214" t="s">
        <v>36</v>
      </c>
      <c r="N880" s="215" t="s">
        <v>53</v>
      </c>
      <c r="O880" s="87"/>
      <c r="P880" s="216">
        <f>O880*H880</f>
        <v>0</v>
      </c>
      <c r="Q880" s="216">
        <v>0.00020000000000000001</v>
      </c>
      <c r="R880" s="216">
        <f>Q880*H880</f>
        <v>0.0026000000000000003</v>
      </c>
      <c r="S880" s="216">
        <v>0</v>
      </c>
      <c r="T880" s="217">
        <f>S880*H880</f>
        <v>0</v>
      </c>
      <c r="U880" s="41"/>
      <c r="V880" s="41"/>
      <c r="W880" s="41"/>
      <c r="X880" s="41"/>
      <c r="Y880" s="41"/>
      <c r="Z880" s="41"/>
      <c r="AA880" s="41"/>
      <c r="AB880" s="41"/>
      <c r="AC880" s="41"/>
      <c r="AD880" s="41"/>
      <c r="AE880" s="41"/>
      <c r="AR880" s="218" t="s">
        <v>322</v>
      </c>
      <c r="AT880" s="218" t="s">
        <v>140</v>
      </c>
      <c r="AU880" s="218" t="s">
        <v>91</v>
      </c>
      <c r="AY880" s="19" t="s">
        <v>137</v>
      </c>
      <c r="BE880" s="219">
        <f>IF(N880="základní",J880,0)</f>
        <v>0</v>
      </c>
      <c r="BF880" s="219">
        <f>IF(N880="snížená",J880,0)</f>
        <v>0</v>
      </c>
      <c r="BG880" s="219">
        <f>IF(N880="zákl. přenesená",J880,0)</f>
        <v>0</v>
      </c>
      <c r="BH880" s="219">
        <f>IF(N880="sníž. přenesená",J880,0)</f>
        <v>0</v>
      </c>
      <c r="BI880" s="219">
        <f>IF(N880="nulová",J880,0)</f>
        <v>0</v>
      </c>
      <c r="BJ880" s="19" t="s">
        <v>23</v>
      </c>
      <c r="BK880" s="219">
        <f>ROUND(I880*H880,2)</f>
        <v>0</v>
      </c>
      <c r="BL880" s="19" t="s">
        <v>322</v>
      </c>
      <c r="BM880" s="218" t="s">
        <v>1688</v>
      </c>
    </row>
    <row r="881" s="14" customFormat="1">
      <c r="A881" s="14"/>
      <c r="B881" s="231"/>
      <c r="C881" s="232"/>
      <c r="D881" s="222" t="s">
        <v>147</v>
      </c>
      <c r="E881" s="233" t="s">
        <v>36</v>
      </c>
      <c r="F881" s="234" t="s">
        <v>1689</v>
      </c>
      <c r="G881" s="232"/>
      <c r="H881" s="235">
        <v>13</v>
      </c>
      <c r="I881" s="236"/>
      <c r="J881" s="232"/>
      <c r="K881" s="232"/>
      <c r="L881" s="237"/>
      <c r="M881" s="238"/>
      <c r="N881" s="239"/>
      <c r="O881" s="239"/>
      <c r="P881" s="239"/>
      <c r="Q881" s="239"/>
      <c r="R881" s="239"/>
      <c r="S881" s="239"/>
      <c r="T881" s="240"/>
      <c r="U881" s="14"/>
      <c r="V881" s="14"/>
      <c r="W881" s="14"/>
      <c r="X881" s="14"/>
      <c r="Y881" s="14"/>
      <c r="Z881" s="14"/>
      <c r="AA881" s="14"/>
      <c r="AB881" s="14"/>
      <c r="AC881" s="14"/>
      <c r="AD881" s="14"/>
      <c r="AE881" s="14"/>
      <c r="AT881" s="241" t="s">
        <v>147</v>
      </c>
      <c r="AU881" s="241" t="s">
        <v>91</v>
      </c>
      <c r="AV881" s="14" t="s">
        <v>91</v>
      </c>
      <c r="AW881" s="14" t="s">
        <v>43</v>
      </c>
      <c r="AX881" s="14" t="s">
        <v>23</v>
      </c>
      <c r="AY881" s="241" t="s">
        <v>137</v>
      </c>
    </row>
    <row r="882" s="2" customFormat="1" ht="21.75" customHeight="1">
      <c r="A882" s="41"/>
      <c r="B882" s="42"/>
      <c r="C882" s="261" t="s">
        <v>1690</v>
      </c>
      <c r="D882" s="261" t="s">
        <v>285</v>
      </c>
      <c r="E882" s="262" t="s">
        <v>1691</v>
      </c>
      <c r="F882" s="263" t="s">
        <v>1692</v>
      </c>
      <c r="G882" s="264" t="s">
        <v>280</v>
      </c>
      <c r="H882" s="265">
        <v>14.300000000000001</v>
      </c>
      <c r="I882" s="266"/>
      <c r="J882" s="267">
        <f>ROUND(I882*H882,2)</f>
        <v>0</v>
      </c>
      <c r="K882" s="263" t="s">
        <v>36</v>
      </c>
      <c r="L882" s="268"/>
      <c r="M882" s="269" t="s">
        <v>36</v>
      </c>
      <c r="N882" s="270" t="s">
        <v>53</v>
      </c>
      <c r="O882" s="87"/>
      <c r="P882" s="216">
        <f>O882*H882</f>
        <v>0</v>
      </c>
      <c r="Q882" s="216">
        <v>0.00019000000000000001</v>
      </c>
      <c r="R882" s="216">
        <f>Q882*H882</f>
        <v>0.0027170000000000002</v>
      </c>
      <c r="S882" s="216">
        <v>0</v>
      </c>
      <c r="T882" s="217">
        <f>S882*H882</f>
        <v>0</v>
      </c>
      <c r="U882" s="41"/>
      <c r="V882" s="41"/>
      <c r="W882" s="41"/>
      <c r="X882" s="41"/>
      <c r="Y882" s="41"/>
      <c r="Z882" s="41"/>
      <c r="AA882" s="41"/>
      <c r="AB882" s="41"/>
      <c r="AC882" s="41"/>
      <c r="AD882" s="41"/>
      <c r="AE882" s="41"/>
      <c r="AR882" s="218" t="s">
        <v>418</v>
      </c>
      <c r="AT882" s="218" t="s">
        <v>285</v>
      </c>
      <c r="AU882" s="218" t="s">
        <v>91</v>
      </c>
      <c r="AY882" s="19" t="s">
        <v>137</v>
      </c>
      <c r="BE882" s="219">
        <f>IF(N882="základní",J882,0)</f>
        <v>0</v>
      </c>
      <c r="BF882" s="219">
        <f>IF(N882="snížená",J882,0)</f>
        <v>0</v>
      </c>
      <c r="BG882" s="219">
        <f>IF(N882="zákl. přenesená",J882,0)</f>
        <v>0</v>
      </c>
      <c r="BH882" s="219">
        <f>IF(N882="sníž. přenesená",J882,0)</f>
        <v>0</v>
      </c>
      <c r="BI882" s="219">
        <f>IF(N882="nulová",J882,0)</f>
        <v>0</v>
      </c>
      <c r="BJ882" s="19" t="s">
        <v>23</v>
      </c>
      <c r="BK882" s="219">
        <f>ROUND(I882*H882,2)</f>
        <v>0</v>
      </c>
      <c r="BL882" s="19" t="s">
        <v>322</v>
      </c>
      <c r="BM882" s="218" t="s">
        <v>1693</v>
      </c>
    </row>
    <row r="883" s="14" customFormat="1">
      <c r="A883" s="14"/>
      <c r="B883" s="231"/>
      <c r="C883" s="232"/>
      <c r="D883" s="222" t="s">
        <v>147</v>
      </c>
      <c r="E883" s="233" t="s">
        <v>36</v>
      </c>
      <c r="F883" s="234" t="s">
        <v>1694</v>
      </c>
      <c r="G883" s="232"/>
      <c r="H883" s="235">
        <v>14.300000000000001</v>
      </c>
      <c r="I883" s="236"/>
      <c r="J883" s="232"/>
      <c r="K883" s="232"/>
      <c r="L883" s="237"/>
      <c r="M883" s="238"/>
      <c r="N883" s="239"/>
      <c r="O883" s="239"/>
      <c r="P883" s="239"/>
      <c r="Q883" s="239"/>
      <c r="R883" s="239"/>
      <c r="S883" s="239"/>
      <c r="T883" s="240"/>
      <c r="U883" s="14"/>
      <c r="V883" s="14"/>
      <c r="W883" s="14"/>
      <c r="X883" s="14"/>
      <c r="Y883" s="14"/>
      <c r="Z883" s="14"/>
      <c r="AA883" s="14"/>
      <c r="AB883" s="14"/>
      <c r="AC883" s="14"/>
      <c r="AD883" s="14"/>
      <c r="AE883" s="14"/>
      <c r="AT883" s="241" t="s">
        <v>147</v>
      </c>
      <c r="AU883" s="241" t="s">
        <v>91</v>
      </c>
      <c r="AV883" s="14" t="s">
        <v>91</v>
      </c>
      <c r="AW883" s="14" t="s">
        <v>43</v>
      </c>
      <c r="AX883" s="14" t="s">
        <v>23</v>
      </c>
      <c r="AY883" s="241" t="s">
        <v>137</v>
      </c>
    </row>
    <row r="884" s="2" customFormat="1" ht="44.25" customHeight="1">
      <c r="A884" s="41"/>
      <c r="B884" s="42"/>
      <c r="C884" s="207" t="s">
        <v>1695</v>
      </c>
      <c r="D884" s="207" t="s">
        <v>140</v>
      </c>
      <c r="E884" s="208" t="s">
        <v>1696</v>
      </c>
      <c r="F884" s="209" t="s">
        <v>1697</v>
      </c>
      <c r="G884" s="210" t="s">
        <v>266</v>
      </c>
      <c r="H884" s="211">
        <v>2.7320000000000002</v>
      </c>
      <c r="I884" s="212"/>
      <c r="J884" s="213">
        <f>ROUND(I884*H884,2)</f>
        <v>0</v>
      </c>
      <c r="K884" s="209" t="s">
        <v>226</v>
      </c>
      <c r="L884" s="47"/>
      <c r="M884" s="214" t="s">
        <v>36</v>
      </c>
      <c r="N884" s="215" t="s">
        <v>53</v>
      </c>
      <c r="O884" s="87"/>
      <c r="P884" s="216">
        <f>O884*H884</f>
        <v>0</v>
      </c>
      <c r="Q884" s="216">
        <v>0</v>
      </c>
      <c r="R884" s="216">
        <f>Q884*H884</f>
        <v>0</v>
      </c>
      <c r="S884" s="216">
        <v>0</v>
      </c>
      <c r="T884" s="217">
        <f>S884*H884</f>
        <v>0</v>
      </c>
      <c r="U884" s="41"/>
      <c r="V884" s="41"/>
      <c r="W884" s="41"/>
      <c r="X884" s="41"/>
      <c r="Y884" s="41"/>
      <c r="Z884" s="41"/>
      <c r="AA884" s="41"/>
      <c r="AB884" s="41"/>
      <c r="AC884" s="41"/>
      <c r="AD884" s="41"/>
      <c r="AE884" s="41"/>
      <c r="AR884" s="218" t="s">
        <v>322</v>
      </c>
      <c r="AT884" s="218" t="s">
        <v>140</v>
      </c>
      <c r="AU884" s="218" t="s">
        <v>91</v>
      </c>
      <c r="AY884" s="19" t="s">
        <v>137</v>
      </c>
      <c r="BE884" s="219">
        <f>IF(N884="základní",J884,0)</f>
        <v>0</v>
      </c>
      <c r="BF884" s="219">
        <f>IF(N884="snížená",J884,0)</f>
        <v>0</v>
      </c>
      <c r="BG884" s="219">
        <f>IF(N884="zákl. přenesená",J884,0)</f>
        <v>0</v>
      </c>
      <c r="BH884" s="219">
        <f>IF(N884="sníž. přenesená",J884,0)</f>
        <v>0</v>
      </c>
      <c r="BI884" s="219">
        <f>IF(N884="nulová",J884,0)</f>
        <v>0</v>
      </c>
      <c r="BJ884" s="19" t="s">
        <v>23</v>
      </c>
      <c r="BK884" s="219">
        <f>ROUND(I884*H884,2)</f>
        <v>0</v>
      </c>
      <c r="BL884" s="19" t="s">
        <v>322</v>
      </c>
      <c r="BM884" s="218" t="s">
        <v>1698</v>
      </c>
    </row>
    <row r="885" s="2" customFormat="1">
      <c r="A885" s="41"/>
      <c r="B885" s="42"/>
      <c r="C885" s="43"/>
      <c r="D885" s="256" t="s">
        <v>228</v>
      </c>
      <c r="E885" s="43"/>
      <c r="F885" s="257" t="s">
        <v>1699</v>
      </c>
      <c r="G885" s="43"/>
      <c r="H885" s="43"/>
      <c r="I885" s="258"/>
      <c r="J885" s="43"/>
      <c r="K885" s="43"/>
      <c r="L885" s="47"/>
      <c r="M885" s="259"/>
      <c r="N885" s="260"/>
      <c r="O885" s="87"/>
      <c r="P885" s="87"/>
      <c r="Q885" s="87"/>
      <c r="R885" s="87"/>
      <c r="S885" s="87"/>
      <c r="T885" s="88"/>
      <c r="U885" s="41"/>
      <c r="V885" s="41"/>
      <c r="W885" s="41"/>
      <c r="X885" s="41"/>
      <c r="Y885" s="41"/>
      <c r="Z885" s="41"/>
      <c r="AA885" s="41"/>
      <c r="AB885" s="41"/>
      <c r="AC885" s="41"/>
      <c r="AD885" s="41"/>
      <c r="AE885" s="41"/>
      <c r="AT885" s="19" t="s">
        <v>228</v>
      </c>
      <c r="AU885" s="19" t="s">
        <v>91</v>
      </c>
    </row>
    <row r="886" s="12" customFormat="1" ht="22.8" customHeight="1">
      <c r="A886" s="12"/>
      <c r="B886" s="191"/>
      <c r="C886" s="192"/>
      <c r="D886" s="193" t="s">
        <v>81</v>
      </c>
      <c r="E886" s="205" t="s">
        <v>1700</v>
      </c>
      <c r="F886" s="205" t="s">
        <v>1701</v>
      </c>
      <c r="G886" s="192"/>
      <c r="H886" s="192"/>
      <c r="I886" s="195"/>
      <c r="J886" s="206">
        <f>BK886</f>
        <v>0</v>
      </c>
      <c r="K886" s="192"/>
      <c r="L886" s="197"/>
      <c r="M886" s="198"/>
      <c r="N886" s="199"/>
      <c r="O886" s="199"/>
      <c r="P886" s="200">
        <f>SUM(P887:P891)</f>
        <v>0</v>
      </c>
      <c r="Q886" s="199"/>
      <c r="R886" s="200">
        <f>SUM(R887:R891)</f>
        <v>7.3656240000000004</v>
      </c>
      <c r="S886" s="199"/>
      <c r="T886" s="201">
        <f>SUM(T887:T891)</f>
        <v>0</v>
      </c>
      <c r="U886" s="12"/>
      <c r="V886" s="12"/>
      <c r="W886" s="12"/>
      <c r="X886" s="12"/>
      <c r="Y886" s="12"/>
      <c r="Z886" s="12"/>
      <c r="AA886" s="12"/>
      <c r="AB886" s="12"/>
      <c r="AC886" s="12"/>
      <c r="AD886" s="12"/>
      <c r="AE886" s="12"/>
      <c r="AR886" s="202" t="s">
        <v>91</v>
      </c>
      <c r="AT886" s="203" t="s">
        <v>81</v>
      </c>
      <c r="AU886" s="203" t="s">
        <v>23</v>
      </c>
      <c r="AY886" s="202" t="s">
        <v>137</v>
      </c>
      <c r="BK886" s="204">
        <f>SUM(BK887:BK891)</f>
        <v>0</v>
      </c>
    </row>
    <row r="887" s="2" customFormat="1" ht="24.15" customHeight="1">
      <c r="A887" s="41"/>
      <c r="B887" s="42"/>
      <c r="C887" s="207" t="s">
        <v>1702</v>
      </c>
      <c r="D887" s="207" t="s">
        <v>140</v>
      </c>
      <c r="E887" s="208" t="s">
        <v>1703</v>
      </c>
      <c r="F887" s="209" t="s">
        <v>1704</v>
      </c>
      <c r="G887" s="210" t="s">
        <v>225</v>
      </c>
      <c r="H887" s="211">
        <v>361.06</v>
      </c>
      <c r="I887" s="212"/>
      <c r="J887" s="213">
        <f>ROUND(I887*H887,2)</f>
        <v>0</v>
      </c>
      <c r="K887" s="209" t="s">
        <v>226</v>
      </c>
      <c r="L887" s="47"/>
      <c r="M887" s="214" t="s">
        <v>36</v>
      </c>
      <c r="N887" s="215" t="s">
        <v>53</v>
      </c>
      <c r="O887" s="87"/>
      <c r="P887" s="216">
        <f>O887*H887</f>
        <v>0</v>
      </c>
      <c r="Q887" s="216">
        <v>0.020400000000000001</v>
      </c>
      <c r="R887" s="216">
        <f>Q887*H887</f>
        <v>7.3656240000000004</v>
      </c>
      <c r="S887" s="216">
        <v>0</v>
      </c>
      <c r="T887" s="217">
        <f>S887*H887</f>
        <v>0</v>
      </c>
      <c r="U887" s="41"/>
      <c r="V887" s="41"/>
      <c r="W887" s="41"/>
      <c r="X887" s="41"/>
      <c r="Y887" s="41"/>
      <c r="Z887" s="41"/>
      <c r="AA887" s="41"/>
      <c r="AB887" s="41"/>
      <c r="AC887" s="41"/>
      <c r="AD887" s="41"/>
      <c r="AE887" s="41"/>
      <c r="AR887" s="218" t="s">
        <v>322</v>
      </c>
      <c r="AT887" s="218" t="s">
        <v>140</v>
      </c>
      <c r="AU887" s="218" t="s">
        <v>91</v>
      </c>
      <c r="AY887" s="19" t="s">
        <v>137</v>
      </c>
      <c r="BE887" s="219">
        <f>IF(N887="základní",J887,0)</f>
        <v>0</v>
      </c>
      <c r="BF887" s="219">
        <f>IF(N887="snížená",J887,0)</f>
        <v>0</v>
      </c>
      <c r="BG887" s="219">
        <f>IF(N887="zákl. přenesená",J887,0)</f>
        <v>0</v>
      </c>
      <c r="BH887" s="219">
        <f>IF(N887="sníž. přenesená",J887,0)</f>
        <v>0</v>
      </c>
      <c r="BI887" s="219">
        <f>IF(N887="nulová",J887,0)</f>
        <v>0</v>
      </c>
      <c r="BJ887" s="19" t="s">
        <v>23</v>
      </c>
      <c r="BK887" s="219">
        <f>ROUND(I887*H887,2)</f>
        <v>0</v>
      </c>
      <c r="BL887" s="19" t="s">
        <v>322</v>
      </c>
      <c r="BM887" s="218" t="s">
        <v>1705</v>
      </c>
    </row>
    <row r="888" s="2" customFormat="1">
      <c r="A888" s="41"/>
      <c r="B888" s="42"/>
      <c r="C888" s="43"/>
      <c r="D888" s="256" t="s">
        <v>228</v>
      </c>
      <c r="E888" s="43"/>
      <c r="F888" s="257" t="s">
        <v>1706</v>
      </c>
      <c r="G888" s="43"/>
      <c r="H888" s="43"/>
      <c r="I888" s="258"/>
      <c r="J888" s="43"/>
      <c r="K888" s="43"/>
      <c r="L888" s="47"/>
      <c r="M888" s="259"/>
      <c r="N888" s="260"/>
      <c r="O888" s="87"/>
      <c r="P888" s="87"/>
      <c r="Q888" s="87"/>
      <c r="R888" s="87"/>
      <c r="S888" s="87"/>
      <c r="T888" s="88"/>
      <c r="U888" s="41"/>
      <c r="V888" s="41"/>
      <c r="W888" s="41"/>
      <c r="X888" s="41"/>
      <c r="Y888" s="41"/>
      <c r="Z888" s="41"/>
      <c r="AA888" s="41"/>
      <c r="AB888" s="41"/>
      <c r="AC888" s="41"/>
      <c r="AD888" s="41"/>
      <c r="AE888" s="41"/>
      <c r="AT888" s="19" t="s">
        <v>228</v>
      </c>
      <c r="AU888" s="19" t="s">
        <v>91</v>
      </c>
    </row>
    <row r="889" s="14" customFormat="1">
      <c r="A889" s="14"/>
      <c r="B889" s="231"/>
      <c r="C889" s="232"/>
      <c r="D889" s="222" t="s">
        <v>147</v>
      </c>
      <c r="E889" s="233" t="s">
        <v>36</v>
      </c>
      <c r="F889" s="234" t="s">
        <v>654</v>
      </c>
      <c r="G889" s="232"/>
      <c r="H889" s="235">
        <v>361.06</v>
      </c>
      <c r="I889" s="236"/>
      <c r="J889" s="232"/>
      <c r="K889" s="232"/>
      <c r="L889" s="237"/>
      <c r="M889" s="238"/>
      <c r="N889" s="239"/>
      <c r="O889" s="239"/>
      <c r="P889" s="239"/>
      <c r="Q889" s="239"/>
      <c r="R889" s="239"/>
      <c r="S889" s="239"/>
      <c r="T889" s="240"/>
      <c r="U889" s="14"/>
      <c r="V889" s="14"/>
      <c r="W889" s="14"/>
      <c r="X889" s="14"/>
      <c r="Y889" s="14"/>
      <c r="Z889" s="14"/>
      <c r="AA889" s="14"/>
      <c r="AB889" s="14"/>
      <c r="AC889" s="14"/>
      <c r="AD889" s="14"/>
      <c r="AE889" s="14"/>
      <c r="AT889" s="241" t="s">
        <v>147</v>
      </c>
      <c r="AU889" s="241" t="s">
        <v>91</v>
      </c>
      <c r="AV889" s="14" t="s">
        <v>91</v>
      </c>
      <c r="AW889" s="14" t="s">
        <v>43</v>
      </c>
      <c r="AX889" s="14" t="s">
        <v>23</v>
      </c>
      <c r="AY889" s="241" t="s">
        <v>137</v>
      </c>
    </row>
    <row r="890" s="2" customFormat="1" ht="44.25" customHeight="1">
      <c r="A890" s="41"/>
      <c r="B890" s="42"/>
      <c r="C890" s="207" t="s">
        <v>1707</v>
      </c>
      <c r="D890" s="207" t="s">
        <v>140</v>
      </c>
      <c r="E890" s="208" t="s">
        <v>1708</v>
      </c>
      <c r="F890" s="209" t="s">
        <v>1709</v>
      </c>
      <c r="G890" s="210" t="s">
        <v>266</v>
      </c>
      <c r="H890" s="211">
        <v>8.0410000000000004</v>
      </c>
      <c r="I890" s="212"/>
      <c r="J890" s="213">
        <f>ROUND(I890*H890,2)</f>
        <v>0</v>
      </c>
      <c r="K890" s="209" t="s">
        <v>226</v>
      </c>
      <c r="L890" s="47"/>
      <c r="M890" s="214" t="s">
        <v>36</v>
      </c>
      <c r="N890" s="215" t="s">
        <v>53</v>
      </c>
      <c r="O890" s="87"/>
      <c r="P890" s="216">
        <f>O890*H890</f>
        <v>0</v>
      </c>
      <c r="Q890" s="216">
        <v>0</v>
      </c>
      <c r="R890" s="216">
        <f>Q890*H890</f>
        <v>0</v>
      </c>
      <c r="S890" s="216">
        <v>0</v>
      </c>
      <c r="T890" s="217">
        <f>S890*H890</f>
        <v>0</v>
      </c>
      <c r="U890" s="41"/>
      <c r="V890" s="41"/>
      <c r="W890" s="41"/>
      <c r="X890" s="41"/>
      <c r="Y890" s="41"/>
      <c r="Z890" s="41"/>
      <c r="AA890" s="41"/>
      <c r="AB890" s="41"/>
      <c r="AC890" s="41"/>
      <c r="AD890" s="41"/>
      <c r="AE890" s="41"/>
      <c r="AR890" s="218" t="s">
        <v>322</v>
      </c>
      <c r="AT890" s="218" t="s">
        <v>140</v>
      </c>
      <c r="AU890" s="218" t="s">
        <v>91</v>
      </c>
      <c r="AY890" s="19" t="s">
        <v>137</v>
      </c>
      <c r="BE890" s="219">
        <f>IF(N890="základní",J890,0)</f>
        <v>0</v>
      </c>
      <c r="BF890" s="219">
        <f>IF(N890="snížená",J890,0)</f>
        <v>0</v>
      </c>
      <c r="BG890" s="219">
        <f>IF(N890="zákl. přenesená",J890,0)</f>
        <v>0</v>
      </c>
      <c r="BH890" s="219">
        <f>IF(N890="sníž. přenesená",J890,0)</f>
        <v>0</v>
      </c>
      <c r="BI890" s="219">
        <f>IF(N890="nulová",J890,0)</f>
        <v>0</v>
      </c>
      <c r="BJ890" s="19" t="s">
        <v>23</v>
      </c>
      <c r="BK890" s="219">
        <f>ROUND(I890*H890,2)</f>
        <v>0</v>
      </c>
      <c r="BL890" s="19" t="s">
        <v>322</v>
      </c>
      <c r="BM890" s="218" t="s">
        <v>1710</v>
      </c>
    </row>
    <row r="891" s="2" customFormat="1">
      <c r="A891" s="41"/>
      <c r="B891" s="42"/>
      <c r="C891" s="43"/>
      <c r="D891" s="256" t="s">
        <v>228</v>
      </c>
      <c r="E891" s="43"/>
      <c r="F891" s="257" t="s">
        <v>1711</v>
      </c>
      <c r="G891" s="43"/>
      <c r="H891" s="43"/>
      <c r="I891" s="258"/>
      <c r="J891" s="43"/>
      <c r="K891" s="43"/>
      <c r="L891" s="47"/>
      <c r="M891" s="259"/>
      <c r="N891" s="260"/>
      <c r="O891" s="87"/>
      <c r="P891" s="87"/>
      <c r="Q891" s="87"/>
      <c r="R891" s="87"/>
      <c r="S891" s="87"/>
      <c r="T891" s="88"/>
      <c r="U891" s="41"/>
      <c r="V891" s="41"/>
      <c r="W891" s="41"/>
      <c r="X891" s="41"/>
      <c r="Y891" s="41"/>
      <c r="Z891" s="41"/>
      <c r="AA891" s="41"/>
      <c r="AB891" s="41"/>
      <c r="AC891" s="41"/>
      <c r="AD891" s="41"/>
      <c r="AE891" s="41"/>
      <c r="AT891" s="19" t="s">
        <v>228</v>
      </c>
      <c r="AU891" s="19" t="s">
        <v>91</v>
      </c>
    </row>
    <row r="892" s="12" customFormat="1" ht="22.8" customHeight="1">
      <c r="A892" s="12"/>
      <c r="B892" s="191"/>
      <c r="C892" s="192"/>
      <c r="D892" s="193" t="s">
        <v>81</v>
      </c>
      <c r="E892" s="205" t="s">
        <v>1712</v>
      </c>
      <c r="F892" s="205" t="s">
        <v>1713</v>
      </c>
      <c r="G892" s="192"/>
      <c r="H892" s="192"/>
      <c r="I892" s="195"/>
      <c r="J892" s="206">
        <f>BK892</f>
        <v>0</v>
      </c>
      <c r="K892" s="192"/>
      <c r="L892" s="197"/>
      <c r="M892" s="198"/>
      <c r="N892" s="199"/>
      <c r="O892" s="199"/>
      <c r="P892" s="200">
        <f>SUM(P893:P913)</f>
        <v>0</v>
      </c>
      <c r="Q892" s="199"/>
      <c r="R892" s="200">
        <f>SUM(R893:R913)</f>
        <v>4.6438499999999996</v>
      </c>
      <c r="S892" s="199"/>
      <c r="T892" s="201">
        <f>SUM(T893:T913)</f>
        <v>0</v>
      </c>
      <c r="U892" s="12"/>
      <c r="V892" s="12"/>
      <c r="W892" s="12"/>
      <c r="X892" s="12"/>
      <c r="Y892" s="12"/>
      <c r="Z892" s="12"/>
      <c r="AA892" s="12"/>
      <c r="AB892" s="12"/>
      <c r="AC892" s="12"/>
      <c r="AD892" s="12"/>
      <c r="AE892" s="12"/>
      <c r="AR892" s="202" t="s">
        <v>91</v>
      </c>
      <c r="AT892" s="203" t="s">
        <v>81</v>
      </c>
      <c r="AU892" s="203" t="s">
        <v>23</v>
      </c>
      <c r="AY892" s="202" t="s">
        <v>137</v>
      </c>
      <c r="BK892" s="204">
        <f>SUM(BK893:BK913)</f>
        <v>0</v>
      </c>
    </row>
    <row r="893" s="2" customFormat="1" ht="37.8" customHeight="1">
      <c r="A893" s="41"/>
      <c r="B893" s="42"/>
      <c r="C893" s="207" t="s">
        <v>1714</v>
      </c>
      <c r="D893" s="207" t="s">
        <v>140</v>
      </c>
      <c r="E893" s="208" t="s">
        <v>1715</v>
      </c>
      <c r="F893" s="209" t="s">
        <v>1716</v>
      </c>
      <c r="G893" s="210" t="s">
        <v>225</v>
      </c>
      <c r="H893" s="211">
        <v>184.38</v>
      </c>
      <c r="I893" s="212"/>
      <c r="J893" s="213">
        <f>ROUND(I893*H893,2)</f>
        <v>0</v>
      </c>
      <c r="K893" s="209" t="s">
        <v>226</v>
      </c>
      <c r="L893" s="47"/>
      <c r="M893" s="214" t="s">
        <v>36</v>
      </c>
      <c r="N893" s="215" t="s">
        <v>53</v>
      </c>
      <c r="O893" s="87"/>
      <c r="P893" s="216">
        <f>O893*H893</f>
        <v>0</v>
      </c>
      <c r="Q893" s="216">
        <v>0.0051999999999999998</v>
      </c>
      <c r="R893" s="216">
        <f>Q893*H893</f>
        <v>0.95877599999999996</v>
      </c>
      <c r="S893" s="216">
        <v>0</v>
      </c>
      <c r="T893" s="217">
        <f>S893*H893</f>
        <v>0</v>
      </c>
      <c r="U893" s="41"/>
      <c r="V893" s="41"/>
      <c r="W893" s="41"/>
      <c r="X893" s="41"/>
      <c r="Y893" s="41"/>
      <c r="Z893" s="41"/>
      <c r="AA893" s="41"/>
      <c r="AB893" s="41"/>
      <c r="AC893" s="41"/>
      <c r="AD893" s="41"/>
      <c r="AE893" s="41"/>
      <c r="AR893" s="218" t="s">
        <v>322</v>
      </c>
      <c r="AT893" s="218" t="s">
        <v>140</v>
      </c>
      <c r="AU893" s="218" t="s">
        <v>91</v>
      </c>
      <c r="AY893" s="19" t="s">
        <v>137</v>
      </c>
      <c r="BE893" s="219">
        <f>IF(N893="základní",J893,0)</f>
        <v>0</v>
      </c>
      <c r="BF893" s="219">
        <f>IF(N893="snížená",J893,0)</f>
        <v>0</v>
      </c>
      <c r="BG893" s="219">
        <f>IF(N893="zákl. přenesená",J893,0)</f>
        <v>0</v>
      </c>
      <c r="BH893" s="219">
        <f>IF(N893="sníž. přenesená",J893,0)</f>
        <v>0</v>
      </c>
      <c r="BI893" s="219">
        <f>IF(N893="nulová",J893,0)</f>
        <v>0</v>
      </c>
      <c r="BJ893" s="19" t="s">
        <v>23</v>
      </c>
      <c r="BK893" s="219">
        <f>ROUND(I893*H893,2)</f>
        <v>0</v>
      </c>
      <c r="BL893" s="19" t="s">
        <v>322</v>
      </c>
      <c r="BM893" s="218" t="s">
        <v>1717</v>
      </c>
    </row>
    <row r="894" s="2" customFormat="1">
      <c r="A894" s="41"/>
      <c r="B894" s="42"/>
      <c r="C894" s="43"/>
      <c r="D894" s="256" t="s">
        <v>228</v>
      </c>
      <c r="E894" s="43"/>
      <c r="F894" s="257" t="s">
        <v>1718</v>
      </c>
      <c r="G894" s="43"/>
      <c r="H894" s="43"/>
      <c r="I894" s="258"/>
      <c r="J894" s="43"/>
      <c r="K894" s="43"/>
      <c r="L894" s="47"/>
      <c r="M894" s="259"/>
      <c r="N894" s="260"/>
      <c r="O894" s="87"/>
      <c r="P894" s="87"/>
      <c r="Q894" s="87"/>
      <c r="R894" s="87"/>
      <c r="S894" s="87"/>
      <c r="T894" s="88"/>
      <c r="U894" s="41"/>
      <c r="V894" s="41"/>
      <c r="W894" s="41"/>
      <c r="X894" s="41"/>
      <c r="Y894" s="41"/>
      <c r="Z894" s="41"/>
      <c r="AA894" s="41"/>
      <c r="AB894" s="41"/>
      <c r="AC894" s="41"/>
      <c r="AD894" s="41"/>
      <c r="AE894" s="41"/>
      <c r="AT894" s="19" t="s">
        <v>228</v>
      </c>
      <c r="AU894" s="19" t="s">
        <v>91</v>
      </c>
    </row>
    <row r="895" s="14" customFormat="1">
      <c r="A895" s="14"/>
      <c r="B895" s="231"/>
      <c r="C895" s="232"/>
      <c r="D895" s="222" t="s">
        <v>147</v>
      </c>
      <c r="E895" s="233" t="s">
        <v>36</v>
      </c>
      <c r="F895" s="234" t="s">
        <v>1719</v>
      </c>
      <c r="G895" s="232"/>
      <c r="H895" s="235">
        <v>88.620000000000005</v>
      </c>
      <c r="I895" s="236"/>
      <c r="J895" s="232"/>
      <c r="K895" s="232"/>
      <c r="L895" s="237"/>
      <c r="M895" s="238"/>
      <c r="N895" s="239"/>
      <c r="O895" s="239"/>
      <c r="P895" s="239"/>
      <c r="Q895" s="239"/>
      <c r="R895" s="239"/>
      <c r="S895" s="239"/>
      <c r="T895" s="240"/>
      <c r="U895" s="14"/>
      <c r="V895" s="14"/>
      <c r="W895" s="14"/>
      <c r="X895" s="14"/>
      <c r="Y895" s="14"/>
      <c r="Z895" s="14"/>
      <c r="AA895" s="14"/>
      <c r="AB895" s="14"/>
      <c r="AC895" s="14"/>
      <c r="AD895" s="14"/>
      <c r="AE895" s="14"/>
      <c r="AT895" s="241" t="s">
        <v>147</v>
      </c>
      <c r="AU895" s="241" t="s">
        <v>91</v>
      </c>
      <c r="AV895" s="14" t="s">
        <v>91</v>
      </c>
      <c r="AW895" s="14" t="s">
        <v>43</v>
      </c>
      <c r="AX895" s="14" t="s">
        <v>82</v>
      </c>
      <c r="AY895" s="241" t="s">
        <v>137</v>
      </c>
    </row>
    <row r="896" s="14" customFormat="1">
      <c r="A896" s="14"/>
      <c r="B896" s="231"/>
      <c r="C896" s="232"/>
      <c r="D896" s="222" t="s">
        <v>147</v>
      </c>
      <c r="E896" s="233" t="s">
        <v>36</v>
      </c>
      <c r="F896" s="234" t="s">
        <v>1720</v>
      </c>
      <c r="G896" s="232"/>
      <c r="H896" s="235">
        <v>95.760000000000005</v>
      </c>
      <c r="I896" s="236"/>
      <c r="J896" s="232"/>
      <c r="K896" s="232"/>
      <c r="L896" s="237"/>
      <c r="M896" s="238"/>
      <c r="N896" s="239"/>
      <c r="O896" s="239"/>
      <c r="P896" s="239"/>
      <c r="Q896" s="239"/>
      <c r="R896" s="239"/>
      <c r="S896" s="239"/>
      <c r="T896" s="240"/>
      <c r="U896" s="14"/>
      <c r="V896" s="14"/>
      <c r="W896" s="14"/>
      <c r="X896" s="14"/>
      <c r="Y896" s="14"/>
      <c r="Z896" s="14"/>
      <c r="AA896" s="14"/>
      <c r="AB896" s="14"/>
      <c r="AC896" s="14"/>
      <c r="AD896" s="14"/>
      <c r="AE896" s="14"/>
      <c r="AT896" s="241" t="s">
        <v>147</v>
      </c>
      <c r="AU896" s="241" t="s">
        <v>91</v>
      </c>
      <c r="AV896" s="14" t="s">
        <v>91</v>
      </c>
      <c r="AW896" s="14" t="s">
        <v>43</v>
      </c>
      <c r="AX896" s="14" t="s">
        <v>82</v>
      </c>
      <c r="AY896" s="241" t="s">
        <v>137</v>
      </c>
    </row>
    <row r="897" s="2" customFormat="1" ht="16.5" customHeight="1">
      <c r="A897" s="41"/>
      <c r="B897" s="42"/>
      <c r="C897" s="261" t="s">
        <v>1721</v>
      </c>
      <c r="D897" s="261" t="s">
        <v>285</v>
      </c>
      <c r="E897" s="262" t="s">
        <v>1722</v>
      </c>
      <c r="F897" s="263" t="s">
        <v>1723</v>
      </c>
      <c r="G897" s="264" t="s">
        <v>225</v>
      </c>
      <c r="H897" s="265">
        <v>202.81800000000001</v>
      </c>
      <c r="I897" s="266"/>
      <c r="J897" s="267">
        <f>ROUND(I897*H897,2)</f>
        <v>0</v>
      </c>
      <c r="K897" s="263" t="s">
        <v>144</v>
      </c>
      <c r="L897" s="268"/>
      <c r="M897" s="269" t="s">
        <v>36</v>
      </c>
      <c r="N897" s="270" t="s">
        <v>53</v>
      </c>
      <c r="O897" s="87"/>
      <c r="P897" s="216">
        <f>O897*H897</f>
        <v>0</v>
      </c>
      <c r="Q897" s="216">
        <v>0.017999999999999999</v>
      </c>
      <c r="R897" s="216">
        <f>Q897*H897</f>
        <v>3.6507239999999999</v>
      </c>
      <c r="S897" s="216">
        <v>0</v>
      </c>
      <c r="T897" s="217">
        <f>S897*H897</f>
        <v>0</v>
      </c>
      <c r="U897" s="41"/>
      <c r="V897" s="41"/>
      <c r="W897" s="41"/>
      <c r="X897" s="41"/>
      <c r="Y897" s="41"/>
      <c r="Z897" s="41"/>
      <c r="AA897" s="41"/>
      <c r="AB897" s="41"/>
      <c r="AC897" s="41"/>
      <c r="AD897" s="41"/>
      <c r="AE897" s="41"/>
      <c r="AR897" s="218" t="s">
        <v>418</v>
      </c>
      <c r="AT897" s="218" t="s">
        <v>285</v>
      </c>
      <c r="AU897" s="218" t="s">
        <v>91</v>
      </c>
      <c r="AY897" s="19" t="s">
        <v>137</v>
      </c>
      <c r="BE897" s="219">
        <f>IF(N897="základní",J897,0)</f>
        <v>0</v>
      </c>
      <c r="BF897" s="219">
        <f>IF(N897="snížená",J897,0)</f>
        <v>0</v>
      </c>
      <c r="BG897" s="219">
        <f>IF(N897="zákl. přenesená",J897,0)</f>
        <v>0</v>
      </c>
      <c r="BH897" s="219">
        <f>IF(N897="sníž. přenesená",J897,0)</f>
        <v>0</v>
      </c>
      <c r="BI897" s="219">
        <f>IF(N897="nulová",J897,0)</f>
        <v>0</v>
      </c>
      <c r="BJ897" s="19" t="s">
        <v>23</v>
      </c>
      <c r="BK897" s="219">
        <f>ROUND(I897*H897,2)</f>
        <v>0</v>
      </c>
      <c r="BL897" s="19" t="s">
        <v>322</v>
      </c>
      <c r="BM897" s="218" t="s">
        <v>1724</v>
      </c>
    </row>
    <row r="898" s="14" customFormat="1">
      <c r="A898" s="14"/>
      <c r="B898" s="231"/>
      <c r="C898" s="232"/>
      <c r="D898" s="222" t="s">
        <v>147</v>
      </c>
      <c r="E898" s="233" t="s">
        <v>36</v>
      </c>
      <c r="F898" s="234" t="s">
        <v>1725</v>
      </c>
      <c r="G898" s="232"/>
      <c r="H898" s="235">
        <v>202.81800000000001</v>
      </c>
      <c r="I898" s="236"/>
      <c r="J898" s="232"/>
      <c r="K898" s="232"/>
      <c r="L898" s="237"/>
      <c r="M898" s="238"/>
      <c r="N898" s="239"/>
      <c r="O898" s="239"/>
      <c r="P898" s="239"/>
      <c r="Q898" s="239"/>
      <c r="R898" s="239"/>
      <c r="S898" s="239"/>
      <c r="T898" s="240"/>
      <c r="U898" s="14"/>
      <c r="V898" s="14"/>
      <c r="W898" s="14"/>
      <c r="X898" s="14"/>
      <c r="Y898" s="14"/>
      <c r="Z898" s="14"/>
      <c r="AA898" s="14"/>
      <c r="AB898" s="14"/>
      <c r="AC898" s="14"/>
      <c r="AD898" s="14"/>
      <c r="AE898" s="14"/>
      <c r="AT898" s="241" t="s">
        <v>147</v>
      </c>
      <c r="AU898" s="241" t="s">
        <v>91</v>
      </c>
      <c r="AV898" s="14" t="s">
        <v>91</v>
      </c>
      <c r="AW898" s="14" t="s">
        <v>43</v>
      </c>
      <c r="AX898" s="14" t="s">
        <v>23</v>
      </c>
      <c r="AY898" s="241" t="s">
        <v>137</v>
      </c>
    </row>
    <row r="899" s="2" customFormat="1" ht="33" customHeight="1">
      <c r="A899" s="41"/>
      <c r="B899" s="42"/>
      <c r="C899" s="207" t="s">
        <v>1726</v>
      </c>
      <c r="D899" s="207" t="s">
        <v>140</v>
      </c>
      <c r="E899" s="208" t="s">
        <v>1727</v>
      </c>
      <c r="F899" s="209" t="s">
        <v>1728</v>
      </c>
      <c r="G899" s="210" t="s">
        <v>225</v>
      </c>
      <c r="H899" s="211">
        <v>44.520000000000003</v>
      </c>
      <c r="I899" s="212"/>
      <c r="J899" s="213">
        <f>ROUND(I899*H899,2)</f>
        <v>0</v>
      </c>
      <c r="K899" s="209" t="s">
        <v>226</v>
      </c>
      <c r="L899" s="47"/>
      <c r="M899" s="214" t="s">
        <v>36</v>
      </c>
      <c r="N899" s="215" t="s">
        <v>53</v>
      </c>
      <c r="O899" s="87"/>
      <c r="P899" s="216">
        <f>O899*H899</f>
        <v>0</v>
      </c>
      <c r="Q899" s="216">
        <v>0</v>
      </c>
      <c r="R899" s="216">
        <f>Q899*H899</f>
        <v>0</v>
      </c>
      <c r="S899" s="216">
        <v>0</v>
      </c>
      <c r="T899" s="217">
        <f>S899*H899</f>
        <v>0</v>
      </c>
      <c r="U899" s="41"/>
      <c r="V899" s="41"/>
      <c r="W899" s="41"/>
      <c r="X899" s="41"/>
      <c r="Y899" s="41"/>
      <c r="Z899" s="41"/>
      <c r="AA899" s="41"/>
      <c r="AB899" s="41"/>
      <c r="AC899" s="41"/>
      <c r="AD899" s="41"/>
      <c r="AE899" s="41"/>
      <c r="AR899" s="218" t="s">
        <v>322</v>
      </c>
      <c r="AT899" s="218" t="s">
        <v>140</v>
      </c>
      <c r="AU899" s="218" t="s">
        <v>91</v>
      </c>
      <c r="AY899" s="19" t="s">
        <v>137</v>
      </c>
      <c r="BE899" s="219">
        <f>IF(N899="základní",J899,0)</f>
        <v>0</v>
      </c>
      <c r="BF899" s="219">
        <f>IF(N899="snížená",J899,0)</f>
        <v>0</v>
      </c>
      <c r="BG899" s="219">
        <f>IF(N899="zákl. přenesená",J899,0)</f>
        <v>0</v>
      </c>
      <c r="BH899" s="219">
        <f>IF(N899="sníž. přenesená",J899,0)</f>
        <v>0</v>
      </c>
      <c r="BI899" s="219">
        <f>IF(N899="nulová",J899,0)</f>
        <v>0</v>
      </c>
      <c r="BJ899" s="19" t="s">
        <v>23</v>
      </c>
      <c r="BK899" s="219">
        <f>ROUND(I899*H899,2)</f>
        <v>0</v>
      </c>
      <c r="BL899" s="19" t="s">
        <v>322</v>
      </c>
      <c r="BM899" s="218" t="s">
        <v>1729</v>
      </c>
    </row>
    <row r="900" s="2" customFormat="1">
      <c r="A900" s="41"/>
      <c r="B900" s="42"/>
      <c r="C900" s="43"/>
      <c r="D900" s="256" t="s">
        <v>228</v>
      </c>
      <c r="E900" s="43"/>
      <c r="F900" s="257" t="s">
        <v>1730</v>
      </c>
      <c r="G900" s="43"/>
      <c r="H900" s="43"/>
      <c r="I900" s="258"/>
      <c r="J900" s="43"/>
      <c r="K900" s="43"/>
      <c r="L900" s="47"/>
      <c r="M900" s="259"/>
      <c r="N900" s="260"/>
      <c r="O900" s="87"/>
      <c r="P900" s="87"/>
      <c r="Q900" s="87"/>
      <c r="R900" s="87"/>
      <c r="S900" s="87"/>
      <c r="T900" s="88"/>
      <c r="U900" s="41"/>
      <c r="V900" s="41"/>
      <c r="W900" s="41"/>
      <c r="X900" s="41"/>
      <c r="Y900" s="41"/>
      <c r="Z900" s="41"/>
      <c r="AA900" s="41"/>
      <c r="AB900" s="41"/>
      <c r="AC900" s="41"/>
      <c r="AD900" s="41"/>
      <c r="AE900" s="41"/>
      <c r="AT900" s="19" t="s">
        <v>228</v>
      </c>
      <c r="AU900" s="19" t="s">
        <v>91</v>
      </c>
    </row>
    <row r="901" s="14" customFormat="1">
      <c r="A901" s="14"/>
      <c r="B901" s="231"/>
      <c r="C901" s="232"/>
      <c r="D901" s="222" t="s">
        <v>147</v>
      </c>
      <c r="E901" s="233" t="s">
        <v>36</v>
      </c>
      <c r="F901" s="234" t="s">
        <v>1731</v>
      </c>
      <c r="G901" s="232"/>
      <c r="H901" s="235">
        <v>44.520000000000003</v>
      </c>
      <c r="I901" s="236"/>
      <c r="J901" s="232"/>
      <c r="K901" s="232"/>
      <c r="L901" s="237"/>
      <c r="M901" s="238"/>
      <c r="N901" s="239"/>
      <c r="O901" s="239"/>
      <c r="P901" s="239"/>
      <c r="Q901" s="239"/>
      <c r="R901" s="239"/>
      <c r="S901" s="239"/>
      <c r="T901" s="240"/>
      <c r="U901" s="14"/>
      <c r="V901" s="14"/>
      <c r="W901" s="14"/>
      <c r="X901" s="14"/>
      <c r="Y901" s="14"/>
      <c r="Z901" s="14"/>
      <c r="AA901" s="14"/>
      <c r="AB901" s="14"/>
      <c r="AC901" s="14"/>
      <c r="AD901" s="14"/>
      <c r="AE901" s="14"/>
      <c r="AT901" s="241" t="s">
        <v>147</v>
      </c>
      <c r="AU901" s="241" t="s">
        <v>91</v>
      </c>
      <c r="AV901" s="14" t="s">
        <v>91</v>
      </c>
      <c r="AW901" s="14" t="s">
        <v>43</v>
      </c>
      <c r="AX901" s="14" t="s">
        <v>23</v>
      </c>
      <c r="AY901" s="241" t="s">
        <v>137</v>
      </c>
    </row>
    <row r="902" s="2" customFormat="1" ht="33" customHeight="1">
      <c r="A902" s="41"/>
      <c r="B902" s="42"/>
      <c r="C902" s="207" t="s">
        <v>1732</v>
      </c>
      <c r="D902" s="207" t="s">
        <v>140</v>
      </c>
      <c r="E902" s="208" t="s">
        <v>1733</v>
      </c>
      <c r="F902" s="209" t="s">
        <v>1734</v>
      </c>
      <c r="G902" s="210" t="s">
        <v>225</v>
      </c>
      <c r="H902" s="211">
        <v>184.38</v>
      </c>
      <c r="I902" s="212"/>
      <c r="J902" s="213">
        <f>ROUND(I902*H902,2)</f>
        <v>0</v>
      </c>
      <c r="K902" s="209" t="s">
        <v>226</v>
      </c>
      <c r="L902" s="47"/>
      <c r="M902" s="214" t="s">
        <v>36</v>
      </c>
      <c r="N902" s="215" t="s">
        <v>53</v>
      </c>
      <c r="O902" s="87"/>
      <c r="P902" s="216">
        <f>O902*H902</f>
        <v>0</v>
      </c>
      <c r="Q902" s="216">
        <v>0</v>
      </c>
      <c r="R902" s="216">
        <f>Q902*H902</f>
        <v>0</v>
      </c>
      <c r="S902" s="216">
        <v>0</v>
      </c>
      <c r="T902" s="217">
        <f>S902*H902</f>
        <v>0</v>
      </c>
      <c r="U902" s="41"/>
      <c r="V902" s="41"/>
      <c r="W902" s="41"/>
      <c r="X902" s="41"/>
      <c r="Y902" s="41"/>
      <c r="Z902" s="41"/>
      <c r="AA902" s="41"/>
      <c r="AB902" s="41"/>
      <c r="AC902" s="41"/>
      <c r="AD902" s="41"/>
      <c r="AE902" s="41"/>
      <c r="AR902" s="218" t="s">
        <v>322</v>
      </c>
      <c r="AT902" s="218" t="s">
        <v>140</v>
      </c>
      <c r="AU902" s="218" t="s">
        <v>91</v>
      </c>
      <c r="AY902" s="19" t="s">
        <v>137</v>
      </c>
      <c r="BE902" s="219">
        <f>IF(N902="základní",J902,0)</f>
        <v>0</v>
      </c>
      <c r="BF902" s="219">
        <f>IF(N902="snížená",J902,0)</f>
        <v>0</v>
      </c>
      <c r="BG902" s="219">
        <f>IF(N902="zákl. přenesená",J902,0)</f>
        <v>0</v>
      </c>
      <c r="BH902" s="219">
        <f>IF(N902="sníž. přenesená",J902,0)</f>
        <v>0</v>
      </c>
      <c r="BI902" s="219">
        <f>IF(N902="nulová",J902,0)</f>
        <v>0</v>
      </c>
      <c r="BJ902" s="19" t="s">
        <v>23</v>
      </c>
      <c r="BK902" s="219">
        <f>ROUND(I902*H902,2)</f>
        <v>0</v>
      </c>
      <c r="BL902" s="19" t="s">
        <v>322</v>
      </c>
      <c r="BM902" s="218" t="s">
        <v>1735</v>
      </c>
    </row>
    <row r="903" s="2" customFormat="1">
      <c r="A903" s="41"/>
      <c r="B903" s="42"/>
      <c r="C903" s="43"/>
      <c r="D903" s="256" t="s">
        <v>228</v>
      </c>
      <c r="E903" s="43"/>
      <c r="F903" s="257" t="s">
        <v>1736</v>
      </c>
      <c r="G903" s="43"/>
      <c r="H903" s="43"/>
      <c r="I903" s="258"/>
      <c r="J903" s="43"/>
      <c r="K903" s="43"/>
      <c r="L903" s="47"/>
      <c r="M903" s="259"/>
      <c r="N903" s="260"/>
      <c r="O903" s="87"/>
      <c r="P903" s="87"/>
      <c r="Q903" s="87"/>
      <c r="R903" s="87"/>
      <c r="S903" s="87"/>
      <c r="T903" s="88"/>
      <c r="U903" s="41"/>
      <c r="V903" s="41"/>
      <c r="W903" s="41"/>
      <c r="X903" s="41"/>
      <c r="Y903" s="41"/>
      <c r="Z903" s="41"/>
      <c r="AA903" s="41"/>
      <c r="AB903" s="41"/>
      <c r="AC903" s="41"/>
      <c r="AD903" s="41"/>
      <c r="AE903" s="41"/>
      <c r="AT903" s="19" t="s">
        <v>228</v>
      </c>
      <c r="AU903" s="19" t="s">
        <v>91</v>
      </c>
    </row>
    <row r="904" s="14" customFormat="1">
      <c r="A904" s="14"/>
      <c r="B904" s="231"/>
      <c r="C904" s="232"/>
      <c r="D904" s="222" t="s">
        <v>147</v>
      </c>
      <c r="E904" s="233" t="s">
        <v>36</v>
      </c>
      <c r="F904" s="234" t="s">
        <v>1737</v>
      </c>
      <c r="G904" s="232"/>
      <c r="H904" s="235">
        <v>184.38</v>
      </c>
      <c r="I904" s="236"/>
      <c r="J904" s="232"/>
      <c r="K904" s="232"/>
      <c r="L904" s="237"/>
      <c r="M904" s="238"/>
      <c r="N904" s="239"/>
      <c r="O904" s="239"/>
      <c r="P904" s="239"/>
      <c r="Q904" s="239"/>
      <c r="R904" s="239"/>
      <c r="S904" s="239"/>
      <c r="T904" s="240"/>
      <c r="U904" s="14"/>
      <c r="V904" s="14"/>
      <c r="W904" s="14"/>
      <c r="X904" s="14"/>
      <c r="Y904" s="14"/>
      <c r="Z904" s="14"/>
      <c r="AA904" s="14"/>
      <c r="AB904" s="14"/>
      <c r="AC904" s="14"/>
      <c r="AD904" s="14"/>
      <c r="AE904" s="14"/>
      <c r="AT904" s="241" t="s">
        <v>147</v>
      </c>
      <c r="AU904" s="241" t="s">
        <v>91</v>
      </c>
      <c r="AV904" s="14" t="s">
        <v>91</v>
      </c>
      <c r="AW904" s="14" t="s">
        <v>43</v>
      </c>
      <c r="AX904" s="14" t="s">
        <v>23</v>
      </c>
      <c r="AY904" s="241" t="s">
        <v>137</v>
      </c>
    </row>
    <row r="905" s="2" customFormat="1" ht="24.15" customHeight="1">
      <c r="A905" s="41"/>
      <c r="B905" s="42"/>
      <c r="C905" s="207" t="s">
        <v>1738</v>
      </c>
      <c r="D905" s="207" t="s">
        <v>140</v>
      </c>
      <c r="E905" s="208" t="s">
        <v>1739</v>
      </c>
      <c r="F905" s="209" t="s">
        <v>1740</v>
      </c>
      <c r="G905" s="210" t="s">
        <v>280</v>
      </c>
      <c r="H905" s="211">
        <v>21</v>
      </c>
      <c r="I905" s="212"/>
      <c r="J905" s="213">
        <f>ROUND(I905*H905,2)</f>
        <v>0</v>
      </c>
      <c r="K905" s="209" t="s">
        <v>226</v>
      </c>
      <c r="L905" s="47"/>
      <c r="M905" s="214" t="s">
        <v>36</v>
      </c>
      <c r="N905" s="215" t="s">
        <v>53</v>
      </c>
      <c r="O905" s="87"/>
      <c r="P905" s="216">
        <f>O905*H905</f>
        <v>0</v>
      </c>
      <c r="Q905" s="216">
        <v>0.00055000000000000003</v>
      </c>
      <c r="R905" s="216">
        <f>Q905*H905</f>
        <v>0.011550000000000001</v>
      </c>
      <c r="S905" s="216">
        <v>0</v>
      </c>
      <c r="T905" s="217">
        <f>S905*H905</f>
        <v>0</v>
      </c>
      <c r="U905" s="41"/>
      <c r="V905" s="41"/>
      <c r="W905" s="41"/>
      <c r="X905" s="41"/>
      <c r="Y905" s="41"/>
      <c r="Z905" s="41"/>
      <c r="AA905" s="41"/>
      <c r="AB905" s="41"/>
      <c r="AC905" s="41"/>
      <c r="AD905" s="41"/>
      <c r="AE905" s="41"/>
      <c r="AR905" s="218" t="s">
        <v>322</v>
      </c>
      <c r="AT905" s="218" t="s">
        <v>140</v>
      </c>
      <c r="AU905" s="218" t="s">
        <v>91</v>
      </c>
      <c r="AY905" s="19" t="s">
        <v>137</v>
      </c>
      <c r="BE905" s="219">
        <f>IF(N905="základní",J905,0)</f>
        <v>0</v>
      </c>
      <c r="BF905" s="219">
        <f>IF(N905="snížená",J905,0)</f>
        <v>0</v>
      </c>
      <c r="BG905" s="219">
        <f>IF(N905="zákl. přenesená",J905,0)</f>
        <v>0</v>
      </c>
      <c r="BH905" s="219">
        <f>IF(N905="sníž. přenesená",J905,0)</f>
        <v>0</v>
      </c>
      <c r="BI905" s="219">
        <f>IF(N905="nulová",J905,0)</f>
        <v>0</v>
      </c>
      <c r="BJ905" s="19" t="s">
        <v>23</v>
      </c>
      <c r="BK905" s="219">
        <f>ROUND(I905*H905,2)</f>
        <v>0</v>
      </c>
      <c r="BL905" s="19" t="s">
        <v>322</v>
      </c>
      <c r="BM905" s="218" t="s">
        <v>1741</v>
      </c>
    </row>
    <row r="906" s="2" customFormat="1">
      <c r="A906" s="41"/>
      <c r="B906" s="42"/>
      <c r="C906" s="43"/>
      <c r="D906" s="256" t="s">
        <v>228</v>
      </c>
      <c r="E906" s="43"/>
      <c r="F906" s="257" t="s">
        <v>1742</v>
      </c>
      <c r="G906" s="43"/>
      <c r="H906" s="43"/>
      <c r="I906" s="258"/>
      <c r="J906" s="43"/>
      <c r="K906" s="43"/>
      <c r="L906" s="47"/>
      <c r="M906" s="259"/>
      <c r="N906" s="260"/>
      <c r="O906" s="87"/>
      <c r="P906" s="87"/>
      <c r="Q906" s="87"/>
      <c r="R906" s="87"/>
      <c r="S906" s="87"/>
      <c r="T906" s="88"/>
      <c r="U906" s="41"/>
      <c r="V906" s="41"/>
      <c r="W906" s="41"/>
      <c r="X906" s="41"/>
      <c r="Y906" s="41"/>
      <c r="Z906" s="41"/>
      <c r="AA906" s="41"/>
      <c r="AB906" s="41"/>
      <c r="AC906" s="41"/>
      <c r="AD906" s="41"/>
      <c r="AE906" s="41"/>
      <c r="AT906" s="19" t="s">
        <v>228</v>
      </c>
      <c r="AU906" s="19" t="s">
        <v>91</v>
      </c>
    </row>
    <row r="907" s="14" customFormat="1">
      <c r="A907" s="14"/>
      <c r="B907" s="231"/>
      <c r="C907" s="232"/>
      <c r="D907" s="222" t="s">
        <v>147</v>
      </c>
      <c r="E907" s="233" t="s">
        <v>36</v>
      </c>
      <c r="F907" s="234" t="s">
        <v>1743</v>
      </c>
      <c r="G907" s="232"/>
      <c r="H907" s="235">
        <v>21</v>
      </c>
      <c r="I907" s="236"/>
      <c r="J907" s="232"/>
      <c r="K907" s="232"/>
      <c r="L907" s="237"/>
      <c r="M907" s="238"/>
      <c r="N907" s="239"/>
      <c r="O907" s="239"/>
      <c r="P907" s="239"/>
      <c r="Q907" s="239"/>
      <c r="R907" s="239"/>
      <c r="S907" s="239"/>
      <c r="T907" s="240"/>
      <c r="U907" s="14"/>
      <c r="V907" s="14"/>
      <c r="W907" s="14"/>
      <c r="X907" s="14"/>
      <c r="Y907" s="14"/>
      <c r="Z907" s="14"/>
      <c r="AA907" s="14"/>
      <c r="AB907" s="14"/>
      <c r="AC907" s="14"/>
      <c r="AD907" s="14"/>
      <c r="AE907" s="14"/>
      <c r="AT907" s="241" t="s">
        <v>147</v>
      </c>
      <c r="AU907" s="241" t="s">
        <v>91</v>
      </c>
      <c r="AV907" s="14" t="s">
        <v>91</v>
      </c>
      <c r="AW907" s="14" t="s">
        <v>43</v>
      </c>
      <c r="AX907" s="14" t="s">
        <v>23</v>
      </c>
      <c r="AY907" s="241" t="s">
        <v>137</v>
      </c>
    </row>
    <row r="908" s="2" customFormat="1" ht="24.15" customHeight="1">
      <c r="A908" s="41"/>
      <c r="B908" s="42"/>
      <c r="C908" s="207" t="s">
        <v>1744</v>
      </c>
      <c r="D908" s="207" t="s">
        <v>140</v>
      </c>
      <c r="E908" s="208" t="s">
        <v>1745</v>
      </c>
      <c r="F908" s="209" t="s">
        <v>1746</v>
      </c>
      <c r="G908" s="210" t="s">
        <v>280</v>
      </c>
      <c r="H908" s="211">
        <v>45.600000000000001</v>
      </c>
      <c r="I908" s="212"/>
      <c r="J908" s="213">
        <f>ROUND(I908*H908,2)</f>
        <v>0</v>
      </c>
      <c r="K908" s="209" t="s">
        <v>226</v>
      </c>
      <c r="L908" s="47"/>
      <c r="M908" s="214" t="s">
        <v>36</v>
      </c>
      <c r="N908" s="215" t="s">
        <v>53</v>
      </c>
      <c r="O908" s="87"/>
      <c r="P908" s="216">
        <f>O908*H908</f>
        <v>0</v>
      </c>
      <c r="Q908" s="216">
        <v>0.00050000000000000001</v>
      </c>
      <c r="R908" s="216">
        <f>Q908*H908</f>
        <v>0.022800000000000001</v>
      </c>
      <c r="S908" s="216">
        <v>0</v>
      </c>
      <c r="T908" s="217">
        <f>S908*H908</f>
        <v>0</v>
      </c>
      <c r="U908" s="41"/>
      <c r="V908" s="41"/>
      <c r="W908" s="41"/>
      <c r="X908" s="41"/>
      <c r="Y908" s="41"/>
      <c r="Z908" s="41"/>
      <c r="AA908" s="41"/>
      <c r="AB908" s="41"/>
      <c r="AC908" s="41"/>
      <c r="AD908" s="41"/>
      <c r="AE908" s="41"/>
      <c r="AR908" s="218" t="s">
        <v>322</v>
      </c>
      <c r="AT908" s="218" t="s">
        <v>140</v>
      </c>
      <c r="AU908" s="218" t="s">
        <v>91</v>
      </c>
      <c r="AY908" s="19" t="s">
        <v>137</v>
      </c>
      <c r="BE908" s="219">
        <f>IF(N908="základní",J908,0)</f>
        <v>0</v>
      </c>
      <c r="BF908" s="219">
        <f>IF(N908="snížená",J908,0)</f>
        <v>0</v>
      </c>
      <c r="BG908" s="219">
        <f>IF(N908="zákl. přenesená",J908,0)</f>
        <v>0</v>
      </c>
      <c r="BH908" s="219">
        <f>IF(N908="sníž. přenesená",J908,0)</f>
        <v>0</v>
      </c>
      <c r="BI908" s="219">
        <f>IF(N908="nulová",J908,0)</f>
        <v>0</v>
      </c>
      <c r="BJ908" s="19" t="s">
        <v>23</v>
      </c>
      <c r="BK908" s="219">
        <f>ROUND(I908*H908,2)</f>
        <v>0</v>
      </c>
      <c r="BL908" s="19" t="s">
        <v>322</v>
      </c>
      <c r="BM908" s="218" t="s">
        <v>1747</v>
      </c>
    </row>
    <row r="909" s="2" customFormat="1">
      <c r="A909" s="41"/>
      <c r="B909" s="42"/>
      <c r="C909" s="43"/>
      <c r="D909" s="256" t="s">
        <v>228</v>
      </c>
      <c r="E909" s="43"/>
      <c r="F909" s="257" t="s">
        <v>1748</v>
      </c>
      <c r="G909" s="43"/>
      <c r="H909" s="43"/>
      <c r="I909" s="258"/>
      <c r="J909" s="43"/>
      <c r="K909" s="43"/>
      <c r="L909" s="47"/>
      <c r="M909" s="259"/>
      <c r="N909" s="260"/>
      <c r="O909" s="87"/>
      <c r="P909" s="87"/>
      <c r="Q909" s="87"/>
      <c r="R909" s="87"/>
      <c r="S909" s="87"/>
      <c r="T909" s="88"/>
      <c r="U909" s="41"/>
      <c r="V909" s="41"/>
      <c r="W909" s="41"/>
      <c r="X909" s="41"/>
      <c r="Y909" s="41"/>
      <c r="Z909" s="41"/>
      <c r="AA909" s="41"/>
      <c r="AB909" s="41"/>
      <c r="AC909" s="41"/>
      <c r="AD909" s="41"/>
      <c r="AE909" s="41"/>
      <c r="AT909" s="19" t="s">
        <v>228</v>
      </c>
      <c r="AU909" s="19" t="s">
        <v>91</v>
      </c>
    </row>
    <row r="910" s="14" customFormat="1">
      <c r="A910" s="14"/>
      <c r="B910" s="231"/>
      <c r="C910" s="232"/>
      <c r="D910" s="222" t="s">
        <v>147</v>
      </c>
      <c r="E910" s="233" t="s">
        <v>36</v>
      </c>
      <c r="F910" s="234" t="s">
        <v>1749</v>
      </c>
      <c r="G910" s="232"/>
      <c r="H910" s="235">
        <v>42.200000000000003</v>
      </c>
      <c r="I910" s="236"/>
      <c r="J910" s="232"/>
      <c r="K910" s="232"/>
      <c r="L910" s="237"/>
      <c r="M910" s="238"/>
      <c r="N910" s="239"/>
      <c r="O910" s="239"/>
      <c r="P910" s="239"/>
      <c r="Q910" s="239"/>
      <c r="R910" s="239"/>
      <c r="S910" s="239"/>
      <c r="T910" s="240"/>
      <c r="U910" s="14"/>
      <c r="V910" s="14"/>
      <c r="W910" s="14"/>
      <c r="X910" s="14"/>
      <c r="Y910" s="14"/>
      <c r="Z910" s="14"/>
      <c r="AA910" s="14"/>
      <c r="AB910" s="14"/>
      <c r="AC910" s="14"/>
      <c r="AD910" s="14"/>
      <c r="AE910" s="14"/>
      <c r="AT910" s="241" t="s">
        <v>147</v>
      </c>
      <c r="AU910" s="241" t="s">
        <v>91</v>
      </c>
      <c r="AV910" s="14" t="s">
        <v>91</v>
      </c>
      <c r="AW910" s="14" t="s">
        <v>43</v>
      </c>
      <c r="AX910" s="14" t="s">
        <v>82</v>
      </c>
      <c r="AY910" s="241" t="s">
        <v>137</v>
      </c>
    </row>
    <row r="911" s="14" customFormat="1">
      <c r="A911" s="14"/>
      <c r="B911" s="231"/>
      <c r="C911" s="232"/>
      <c r="D911" s="222" t="s">
        <v>147</v>
      </c>
      <c r="E911" s="233" t="s">
        <v>36</v>
      </c>
      <c r="F911" s="234" t="s">
        <v>1750</v>
      </c>
      <c r="G911" s="232"/>
      <c r="H911" s="235">
        <v>45.600000000000001</v>
      </c>
      <c r="I911" s="236"/>
      <c r="J911" s="232"/>
      <c r="K911" s="232"/>
      <c r="L911" s="237"/>
      <c r="M911" s="238"/>
      <c r="N911" s="239"/>
      <c r="O911" s="239"/>
      <c r="P911" s="239"/>
      <c r="Q911" s="239"/>
      <c r="R911" s="239"/>
      <c r="S911" s="239"/>
      <c r="T911" s="240"/>
      <c r="U911" s="14"/>
      <c r="V911" s="14"/>
      <c r="W911" s="14"/>
      <c r="X911" s="14"/>
      <c r="Y911" s="14"/>
      <c r="Z911" s="14"/>
      <c r="AA911" s="14"/>
      <c r="AB911" s="14"/>
      <c r="AC911" s="14"/>
      <c r="AD911" s="14"/>
      <c r="AE911" s="14"/>
      <c r="AT911" s="241" t="s">
        <v>147</v>
      </c>
      <c r="AU911" s="241" t="s">
        <v>91</v>
      </c>
      <c r="AV911" s="14" t="s">
        <v>91</v>
      </c>
      <c r="AW911" s="14" t="s">
        <v>43</v>
      </c>
      <c r="AX911" s="14" t="s">
        <v>23</v>
      </c>
      <c r="AY911" s="241" t="s">
        <v>137</v>
      </c>
    </row>
    <row r="912" s="2" customFormat="1" ht="44.25" customHeight="1">
      <c r="A912" s="41"/>
      <c r="B912" s="42"/>
      <c r="C912" s="207" t="s">
        <v>1751</v>
      </c>
      <c r="D912" s="207" t="s">
        <v>140</v>
      </c>
      <c r="E912" s="208" t="s">
        <v>1752</v>
      </c>
      <c r="F912" s="209" t="s">
        <v>1753</v>
      </c>
      <c r="G912" s="210" t="s">
        <v>266</v>
      </c>
      <c r="H912" s="211">
        <v>4.6440000000000001</v>
      </c>
      <c r="I912" s="212"/>
      <c r="J912" s="213">
        <f>ROUND(I912*H912,2)</f>
        <v>0</v>
      </c>
      <c r="K912" s="209" t="s">
        <v>226</v>
      </c>
      <c r="L912" s="47"/>
      <c r="M912" s="214" t="s">
        <v>36</v>
      </c>
      <c r="N912" s="215" t="s">
        <v>53</v>
      </c>
      <c r="O912" s="87"/>
      <c r="P912" s="216">
        <f>O912*H912</f>
        <v>0</v>
      </c>
      <c r="Q912" s="216">
        <v>0</v>
      </c>
      <c r="R912" s="216">
        <f>Q912*H912</f>
        <v>0</v>
      </c>
      <c r="S912" s="216">
        <v>0</v>
      </c>
      <c r="T912" s="217">
        <f>S912*H912</f>
        <v>0</v>
      </c>
      <c r="U912" s="41"/>
      <c r="V912" s="41"/>
      <c r="W912" s="41"/>
      <c r="X912" s="41"/>
      <c r="Y912" s="41"/>
      <c r="Z912" s="41"/>
      <c r="AA912" s="41"/>
      <c r="AB912" s="41"/>
      <c r="AC912" s="41"/>
      <c r="AD912" s="41"/>
      <c r="AE912" s="41"/>
      <c r="AR912" s="218" t="s">
        <v>322</v>
      </c>
      <c r="AT912" s="218" t="s">
        <v>140</v>
      </c>
      <c r="AU912" s="218" t="s">
        <v>91</v>
      </c>
      <c r="AY912" s="19" t="s">
        <v>137</v>
      </c>
      <c r="BE912" s="219">
        <f>IF(N912="základní",J912,0)</f>
        <v>0</v>
      </c>
      <c r="BF912" s="219">
        <f>IF(N912="snížená",J912,0)</f>
        <v>0</v>
      </c>
      <c r="BG912" s="219">
        <f>IF(N912="zákl. přenesená",J912,0)</f>
        <v>0</v>
      </c>
      <c r="BH912" s="219">
        <f>IF(N912="sníž. přenesená",J912,0)</f>
        <v>0</v>
      </c>
      <c r="BI912" s="219">
        <f>IF(N912="nulová",J912,0)</f>
        <v>0</v>
      </c>
      <c r="BJ912" s="19" t="s">
        <v>23</v>
      </c>
      <c r="BK912" s="219">
        <f>ROUND(I912*H912,2)</f>
        <v>0</v>
      </c>
      <c r="BL912" s="19" t="s">
        <v>322</v>
      </c>
      <c r="BM912" s="218" t="s">
        <v>1754</v>
      </c>
    </row>
    <row r="913" s="2" customFormat="1">
      <c r="A913" s="41"/>
      <c r="B913" s="42"/>
      <c r="C913" s="43"/>
      <c r="D913" s="256" t="s">
        <v>228</v>
      </c>
      <c r="E913" s="43"/>
      <c r="F913" s="257" t="s">
        <v>1755</v>
      </c>
      <c r="G913" s="43"/>
      <c r="H913" s="43"/>
      <c r="I913" s="258"/>
      <c r="J913" s="43"/>
      <c r="K913" s="43"/>
      <c r="L913" s="47"/>
      <c r="M913" s="259"/>
      <c r="N913" s="260"/>
      <c r="O913" s="87"/>
      <c r="P913" s="87"/>
      <c r="Q913" s="87"/>
      <c r="R913" s="87"/>
      <c r="S913" s="87"/>
      <c r="T913" s="88"/>
      <c r="U913" s="41"/>
      <c r="V913" s="41"/>
      <c r="W913" s="41"/>
      <c r="X913" s="41"/>
      <c r="Y913" s="41"/>
      <c r="Z913" s="41"/>
      <c r="AA913" s="41"/>
      <c r="AB913" s="41"/>
      <c r="AC913" s="41"/>
      <c r="AD913" s="41"/>
      <c r="AE913" s="41"/>
      <c r="AT913" s="19" t="s">
        <v>228</v>
      </c>
      <c r="AU913" s="19" t="s">
        <v>91</v>
      </c>
    </row>
    <row r="914" s="12" customFormat="1" ht="22.8" customHeight="1">
      <c r="A914" s="12"/>
      <c r="B914" s="191"/>
      <c r="C914" s="192"/>
      <c r="D914" s="193" t="s">
        <v>81</v>
      </c>
      <c r="E914" s="205" t="s">
        <v>1756</v>
      </c>
      <c r="F914" s="205" t="s">
        <v>1757</v>
      </c>
      <c r="G914" s="192"/>
      <c r="H914" s="192"/>
      <c r="I914" s="195"/>
      <c r="J914" s="206">
        <f>BK914</f>
        <v>0</v>
      </c>
      <c r="K914" s="192"/>
      <c r="L914" s="197"/>
      <c r="M914" s="198"/>
      <c r="N914" s="199"/>
      <c r="O914" s="199"/>
      <c r="P914" s="200">
        <f>SUM(P915:P932)</f>
        <v>0</v>
      </c>
      <c r="Q914" s="199"/>
      <c r="R914" s="200">
        <f>SUM(R915:R932)</f>
        <v>0.007425010000000001</v>
      </c>
      <c r="S914" s="199"/>
      <c r="T914" s="201">
        <f>SUM(T915:T932)</f>
        <v>0</v>
      </c>
      <c r="U914" s="12"/>
      <c r="V914" s="12"/>
      <c r="W914" s="12"/>
      <c r="X914" s="12"/>
      <c r="Y914" s="12"/>
      <c r="Z914" s="12"/>
      <c r="AA914" s="12"/>
      <c r="AB914" s="12"/>
      <c r="AC914" s="12"/>
      <c r="AD914" s="12"/>
      <c r="AE914" s="12"/>
      <c r="AR914" s="202" t="s">
        <v>91</v>
      </c>
      <c r="AT914" s="203" t="s">
        <v>81</v>
      </c>
      <c r="AU914" s="203" t="s">
        <v>23</v>
      </c>
      <c r="AY914" s="202" t="s">
        <v>137</v>
      </c>
      <c r="BK914" s="204">
        <f>SUM(BK915:BK932)</f>
        <v>0</v>
      </c>
    </row>
    <row r="915" s="2" customFormat="1" ht="16.5" customHeight="1">
      <c r="A915" s="41"/>
      <c r="B915" s="42"/>
      <c r="C915" s="207" t="s">
        <v>1758</v>
      </c>
      <c r="D915" s="207" t="s">
        <v>140</v>
      </c>
      <c r="E915" s="208" t="s">
        <v>1759</v>
      </c>
      <c r="F915" s="209" t="s">
        <v>1760</v>
      </c>
      <c r="G915" s="210" t="s">
        <v>225</v>
      </c>
      <c r="H915" s="211">
        <v>107.02200000000001</v>
      </c>
      <c r="I915" s="212"/>
      <c r="J915" s="213">
        <f>ROUND(I915*H915,2)</f>
        <v>0</v>
      </c>
      <c r="K915" s="209" t="s">
        <v>36</v>
      </c>
      <c r="L915" s="47"/>
      <c r="M915" s="214" t="s">
        <v>36</v>
      </c>
      <c r="N915" s="215" t="s">
        <v>53</v>
      </c>
      <c r="O915" s="87"/>
      <c r="P915" s="216">
        <f>O915*H915</f>
        <v>0</v>
      </c>
      <c r="Q915" s="216">
        <v>0</v>
      </c>
      <c r="R915" s="216">
        <f>Q915*H915</f>
        <v>0</v>
      </c>
      <c r="S915" s="216">
        <v>0</v>
      </c>
      <c r="T915" s="217">
        <f>S915*H915</f>
        <v>0</v>
      </c>
      <c r="U915" s="41"/>
      <c r="V915" s="41"/>
      <c r="W915" s="41"/>
      <c r="X915" s="41"/>
      <c r="Y915" s="41"/>
      <c r="Z915" s="41"/>
      <c r="AA915" s="41"/>
      <c r="AB915" s="41"/>
      <c r="AC915" s="41"/>
      <c r="AD915" s="41"/>
      <c r="AE915" s="41"/>
      <c r="AR915" s="218" t="s">
        <v>322</v>
      </c>
      <c r="AT915" s="218" t="s">
        <v>140</v>
      </c>
      <c r="AU915" s="218" t="s">
        <v>91</v>
      </c>
      <c r="AY915" s="19" t="s">
        <v>137</v>
      </c>
      <c r="BE915" s="219">
        <f>IF(N915="základní",J915,0)</f>
        <v>0</v>
      </c>
      <c r="BF915" s="219">
        <f>IF(N915="snížená",J915,0)</f>
        <v>0</v>
      </c>
      <c r="BG915" s="219">
        <f>IF(N915="zákl. přenesená",J915,0)</f>
        <v>0</v>
      </c>
      <c r="BH915" s="219">
        <f>IF(N915="sníž. přenesená",J915,0)</f>
        <v>0</v>
      </c>
      <c r="BI915" s="219">
        <f>IF(N915="nulová",J915,0)</f>
        <v>0</v>
      </c>
      <c r="BJ915" s="19" t="s">
        <v>23</v>
      </c>
      <c r="BK915" s="219">
        <f>ROUND(I915*H915,2)</f>
        <v>0</v>
      </c>
      <c r="BL915" s="19" t="s">
        <v>322</v>
      </c>
      <c r="BM915" s="218" t="s">
        <v>1761</v>
      </c>
    </row>
    <row r="916" s="14" customFormat="1">
      <c r="A916" s="14"/>
      <c r="B916" s="231"/>
      <c r="C916" s="232"/>
      <c r="D916" s="222" t="s">
        <v>147</v>
      </c>
      <c r="E916" s="233" t="s">
        <v>36</v>
      </c>
      <c r="F916" s="234" t="s">
        <v>1762</v>
      </c>
      <c r="G916" s="232"/>
      <c r="H916" s="235">
        <v>16</v>
      </c>
      <c r="I916" s="236"/>
      <c r="J916" s="232"/>
      <c r="K916" s="232"/>
      <c r="L916" s="237"/>
      <c r="M916" s="238"/>
      <c r="N916" s="239"/>
      <c r="O916" s="239"/>
      <c r="P916" s="239"/>
      <c r="Q916" s="239"/>
      <c r="R916" s="239"/>
      <c r="S916" s="239"/>
      <c r="T916" s="240"/>
      <c r="U916" s="14"/>
      <c r="V916" s="14"/>
      <c r="W916" s="14"/>
      <c r="X916" s="14"/>
      <c r="Y916" s="14"/>
      <c r="Z916" s="14"/>
      <c r="AA916" s="14"/>
      <c r="AB916" s="14"/>
      <c r="AC916" s="14"/>
      <c r="AD916" s="14"/>
      <c r="AE916" s="14"/>
      <c r="AT916" s="241" t="s">
        <v>147</v>
      </c>
      <c r="AU916" s="241" t="s">
        <v>91</v>
      </c>
      <c r="AV916" s="14" t="s">
        <v>91</v>
      </c>
      <c r="AW916" s="14" t="s">
        <v>43</v>
      </c>
      <c r="AX916" s="14" t="s">
        <v>82</v>
      </c>
      <c r="AY916" s="241" t="s">
        <v>137</v>
      </c>
    </row>
    <row r="917" s="14" customFormat="1">
      <c r="A917" s="14"/>
      <c r="B917" s="231"/>
      <c r="C917" s="232"/>
      <c r="D917" s="222" t="s">
        <v>147</v>
      </c>
      <c r="E917" s="233" t="s">
        <v>36</v>
      </c>
      <c r="F917" s="234" t="s">
        <v>1763</v>
      </c>
      <c r="G917" s="232"/>
      <c r="H917" s="235">
        <v>83.244</v>
      </c>
      <c r="I917" s="236"/>
      <c r="J917" s="232"/>
      <c r="K917" s="232"/>
      <c r="L917" s="237"/>
      <c r="M917" s="238"/>
      <c r="N917" s="239"/>
      <c r="O917" s="239"/>
      <c r="P917" s="239"/>
      <c r="Q917" s="239"/>
      <c r="R917" s="239"/>
      <c r="S917" s="239"/>
      <c r="T917" s="240"/>
      <c r="U917" s="14"/>
      <c r="V917" s="14"/>
      <c r="W917" s="14"/>
      <c r="X917" s="14"/>
      <c r="Y917" s="14"/>
      <c r="Z917" s="14"/>
      <c r="AA917" s="14"/>
      <c r="AB917" s="14"/>
      <c r="AC917" s="14"/>
      <c r="AD917" s="14"/>
      <c r="AE917" s="14"/>
      <c r="AT917" s="241" t="s">
        <v>147</v>
      </c>
      <c r="AU917" s="241" t="s">
        <v>91</v>
      </c>
      <c r="AV917" s="14" t="s">
        <v>91</v>
      </c>
      <c r="AW917" s="14" t="s">
        <v>43</v>
      </c>
      <c r="AX917" s="14" t="s">
        <v>82</v>
      </c>
      <c r="AY917" s="241" t="s">
        <v>137</v>
      </c>
    </row>
    <row r="918" s="14" customFormat="1">
      <c r="A918" s="14"/>
      <c r="B918" s="231"/>
      <c r="C918" s="232"/>
      <c r="D918" s="222" t="s">
        <v>147</v>
      </c>
      <c r="E918" s="233" t="s">
        <v>36</v>
      </c>
      <c r="F918" s="234" t="s">
        <v>1764</v>
      </c>
      <c r="G918" s="232"/>
      <c r="H918" s="235">
        <v>2.6000000000000001</v>
      </c>
      <c r="I918" s="236"/>
      <c r="J918" s="232"/>
      <c r="K918" s="232"/>
      <c r="L918" s="237"/>
      <c r="M918" s="238"/>
      <c r="N918" s="239"/>
      <c r="O918" s="239"/>
      <c r="P918" s="239"/>
      <c r="Q918" s="239"/>
      <c r="R918" s="239"/>
      <c r="S918" s="239"/>
      <c r="T918" s="240"/>
      <c r="U918" s="14"/>
      <c r="V918" s="14"/>
      <c r="W918" s="14"/>
      <c r="X918" s="14"/>
      <c r="Y918" s="14"/>
      <c r="Z918" s="14"/>
      <c r="AA918" s="14"/>
      <c r="AB918" s="14"/>
      <c r="AC918" s="14"/>
      <c r="AD918" s="14"/>
      <c r="AE918" s="14"/>
      <c r="AT918" s="241" t="s">
        <v>147</v>
      </c>
      <c r="AU918" s="241" t="s">
        <v>91</v>
      </c>
      <c r="AV918" s="14" t="s">
        <v>91</v>
      </c>
      <c r="AW918" s="14" t="s">
        <v>43</v>
      </c>
      <c r="AX918" s="14" t="s">
        <v>82</v>
      </c>
      <c r="AY918" s="241" t="s">
        <v>137</v>
      </c>
    </row>
    <row r="919" s="14" customFormat="1">
      <c r="A919" s="14"/>
      <c r="B919" s="231"/>
      <c r="C919" s="232"/>
      <c r="D919" s="222" t="s">
        <v>147</v>
      </c>
      <c r="E919" s="233" t="s">
        <v>36</v>
      </c>
      <c r="F919" s="234" t="s">
        <v>1765</v>
      </c>
      <c r="G919" s="232"/>
      <c r="H919" s="235">
        <v>5.1779999999999999</v>
      </c>
      <c r="I919" s="236"/>
      <c r="J919" s="232"/>
      <c r="K919" s="232"/>
      <c r="L919" s="237"/>
      <c r="M919" s="238"/>
      <c r="N919" s="239"/>
      <c r="O919" s="239"/>
      <c r="P919" s="239"/>
      <c r="Q919" s="239"/>
      <c r="R919" s="239"/>
      <c r="S919" s="239"/>
      <c r="T919" s="240"/>
      <c r="U919" s="14"/>
      <c r="V919" s="14"/>
      <c r="W919" s="14"/>
      <c r="X919" s="14"/>
      <c r="Y919" s="14"/>
      <c r="Z919" s="14"/>
      <c r="AA919" s="14"/>
      <c r="AB919" s="14"/>
      <c r="AC919" s="14"/>
      <c r="AD919" s="14"/>
      <c r="AE919" s="14"/>
      <c r="AT919" s="241" t="s">
        <v>147</v>
      </c>
      <c r="AU919" s="241" t="s">
        <v>91</v>
      </c>
      <c r="AV919" s="14" t="s">
        <v>91</v>
      </c>
      <c r="AW919" s="14" t="s">
        <v>43</v>
      </c>
      <c r="AX919" s="14" t="s">
        <v>82</v>
      </c>
      <c r="AY919" s="241" t="s">
        <v>137</v>
      </c>
    </row>
    <row r="920" s="2" customFormat="1" ht="24.15" customHeight="1">
      <c r="A920" s="41"/>
      <c r="B920" s="42"/>
      <c r="C920" s="207" t="s">
        <v>1766</v>
      </c>
      <c r="D920" s="207" t="s">
        <v>140</v>
      </c>
      <c r="E920" s="208" t="s">
        <v>1767</v>
      </c>
      <c r="F920" s="209" t="s">
        <v>1768</v>
      </c>
      <c r="G920" s="210" t="s">
        <v>225</v>
      </c>
      <c r="H920" s="211">
        <v>3.9809999999999999</v>
      </c>
      <c r="I920" s="212"/>
      <c r="J920" s="213">
        <f>ROUND(I920*H920,2)</f>
        <v>0</v>
      </c>
      <c r="K920" s="209" t="s">
        <v>281</v>
      </c>
      <c r="L920" s="47"/>
      <c r="M920" s="214" t="s">
        <v>36</v>
      </c>
      <c r="N920" s="215" t="s">
        <v>53</v>
      </c>
      <c r="O920" s="87"/>
      <c r="P920" s="216">
        <f>O920*H920</f>
        <v>0</v>
      </c>
      <c r="Q920" s="216">
        <v>0.00029</v>
      </c>
      <c r="R920" s="216">
        <f>Q920*H920</f>
        <v>0.00115449</v>
      </c>
      <c r="S920" s="216">
        <v>0</v>
      </c>
      <c r="T920" s="217">
        <f>S920*H920</f>
        <v>0</v>
      </c>
      <c r="U920" s="41"/>
      <c r="V920" s="41"/>
      <c r="W920" s="41"/>
      <c r="X920" s="41"/>
      <c r="Y920" s="41"/>
      <c r="Z920" s="41"/>
      <c r="AA920" s="41"/>
      <c r="AB920" s="41"/>
      <c r="AC920" s="41"/>
      <c r="AD920" s="41"/>
      <c r="AE920" s="41"/>
      <c r="AR920" s="218" t="s">
        <v>322</v>
      </c>
      <c r="AT920" s="218" t="s">
        <v>140</v>
      </c>
      <c r="AU920" s="218" t="s">
        <v>91</v>
      </c>
      <c r="AY920" s="19" t="s">
        <v>137</v>
      </c>
      <c r="BE920" s="219">
        <f>IF(N920="základní",J920,0)</f>
        <v>0</v>
      </c>
      <c r="BF920" s="219">
        <f>IF(N920="snížená",J920,0)</f>
        <v>0</v>
      </c>
      <c r="BG920" s="219">
        <f>IF(N920="zákl. přenesená",J920,0)</f>
        <v>0</v>
      </c>
      <c r="BH920" s="219">
        <f>IF(N920="sníž. přenesená",J920,0)</f>
        <v>0</v>
      </c>
      <c r="BI920" s="219">
        <f>IF(N920="nulová",J920,0)</f>
        <v>0</v>
      </c>
      <c r="BJ920" s="19" t="s">
        <v>23</v>
      </c>
      <c r="BK920" s="219">
        <f>ROUND(I920*H920,2)</f>
        <v>0</v>
      </c>
      <c r="BL920" s="19" t="s">
        <v>322</v>
      </c>
      <c r="BM920" s="218" t="s">
        <v>1769</v>
      </c>
    </row>
    <row r="921" s="14" customFormat="1">
      <c r="A921" s="14"/>
      <c r="B921" s="231"/>
      <c r="C921" s="232"/>
      <c r="D921" s="222" t="s">
        <v>147</v>
      </c>
      <c r="E921" s="233" t="s">
        <v>36</v>
      </c>
      <c r="F921" s="234" t="s">
        <v>1770</v>
      </c>
      <c r="G921" s="232"/>
      <c r="H921" s="235">
        <v>2.2610000000000001</v>
      </c>
      <c r="I921" s="236"/>
      <c r="J921" s="232"/>
      <c r="K921" s="232"/>
      <c r="L921" s="237"/>
      <c r="M921" s="238"/>
      <c r="N921" s="239"/>
      <c r="O921" s="239"/>
      <c r="P921" s="239"/>
      <c r="Q921" s="239"/>
      <c r="R921" s="239"/>
      <c r="S921" s="239"/>
      <c r="T921" s="240"/>
      <c r="U921" s="14"/>
      <c r="V921" s="14"/>
      <c r="W921" s="14"/>
      <c r="X921" s="14"/>
      <c r="Y921" s="14"/>
      <c r="Z921" s="14"/>
      <c r="AA921" s="14"/>
      <c r="AB921" s="14"/>
      <c r="AC921" s="14"/>
      <c r="AD921" s="14"/>
      <c r="AE921" s="14"/>
      <c r="AT921" s="241" t="s">
        <v>147</v>
      </c>
      <c r="AU921" s="241" t="s">
        <v>91</v>
      </c>
      <c r="AV921" s="14" t="s">
        <v>91</v>
      </c>
      <c r="AW921" s="14" t="s">
        <v>43</v>
      </c>
      <c r="AX921" s="14" t="s">
        <v>82</v>
      </c>
      <c r="AY921" s="241" t="s">
        <v>137</v>
      </c>
    </row>
    <row r="922" s="14" customFormat="1">
      <c r="A922" s="14"/>
      <c r="B922" s="231"/>
      <c r="C922" s="232"/>
      <c r="D922" s="222" t="s">
        <v>147</v>
      </c>
      <c r="E922" s="233" t="s">
        <v>36</v>
      </c>
      <c r="F922" s="234" t="s">
        <v>1771</v>
      </c>
      <c r="G922" s="232"/>
      <c r="H922" s="235">
        <v>1.72</v>
      </c>
      <c r="I922" s="236"/>
      <c r="J922" s="232"/>
      <c r="K922" s="232"/>
      <c r="L922" s="237"/>
      <c r="M922" s="238"/>
      <c r="N922" s="239"/>
      <c r="O922" s="239"/>
      <c r="P922" s="239"/>
      <c r="Q922" s="239"/>
      <c r="R922" s="239"/>
      <c r="S922" s="239"/>
      <c r="T922" s="240"/>
      <c r="U922" s="14"/>
      <c r="V922" s="14"/>
      <c r="W922" s="14"/>
      <c r="X922" s="14"/>
      <c r="Y922" s="14"/>
      <c r="Z922" s="14"/>
      <c r="AA922" s="14"/>
      <c r="AB922" s="14"/>
      <c r="AC922" s="14"/>
      <c r="AD922" s="14"/>
      <c r="AE922" s="14"/>
      <c r="AT922" s="241" t="s">
        <v>147</v>
      </c>
      <c r="AU922" s="241" t="s">
        <v>91</v>
      </c>
      <c r="AV922" s="14" t="s">
        <v>91</v>
      </c>
      <c r="AW922" s="14" t="s">
        <v>43</v>
      </c>
      <c r="AX922" s="14" t="s">
        <v>82</v>
      </c>
      <c r="AY922" s="241" t="s">
        <v>137</v>
      </c>
    </row>
    <row r="923" s="2" customFormat="1" ht="24.15" customHeight="1">
      <c r="A923" s="41"/>
      <c r="B923" s="42"/>
      <c r="C923" s="207" t="s">
        <v>1772</v>
      </c>
      <c r="D923" s="207" t="s">
        <v>140</v>
      </c>
      <c r="E923" s="208" t="s">
        <v>1773</v>
      </c>
      <c r="F923" s="209" t="s">
        <v>1774</v>
      </c>
      <c r="G923" s="210" t="s">
        <v>225</v>
      </c>
      <c r="H923" s="211">
        <v>16.448</v>
      </c>
      <c r="I923" s="212"/>
      <c r="J923" s="213">
        <f>ROUND(I923*H923,2)</f>
        <v>0</v>
      </c>
      <c r="K923" s="209" t="s">
        <v>36</v>
      </c>
      <c r="L923" s="47"/>
      <c r="M923" s="214" t="s">
        <v>36</v>
      </c>
      <c r="N923" s="215" t="s">
        <v>53</v>
      </c>
      <c r="O923" s="87"/>
      <c r="P923" s="216">
        <f>O923*H923</f>
        <v>0</v>
      </c>
      <c r="Q923" s="216">
        <v>9.0000000000000006E-05</v>
      </c>
      <c r="R923" s="216">
        <f>Q923*H923</f>
        <v>0.00148032</v>
      </c>
      <c r="S923" s="216">
        <v>0</v>
      </c>
      <c r="T923" s="217">
        <f>S923*H923</f>
        <v>0</v>
      </c>
      <c r="U923" s="41"/>
      <c r="V923" s="41"/>
      <c r="W923" s="41"/>
      <c r="X923" s="41"/>
      <c r="Y923" s="41"/>
      <c r="Z923" s="41"/>
      <c r="AA923" s="41"/>
      <c r="AB923" s="41"/>
      <c r="AC923" s="41"/>
      <c r="AD923" s="41"/>
      <c r="AE923" s="41"/>
      <c r="AR923" s="218" t="s">
        <v>322</v>
      </c>
      <c r="AT923" s="218" t="s">
        <v>140</v>
      </c>
      <c r="AU923" s="218" t="s">
        <v>91</v>
      </c>
      <c r="AY923" s="19" t="s">
        <v>137</v>
      </c>
      <c r="BE923" s="219">
        <f>IF(N923="základní",J923,0)</f>
        <v>0</v>
      </c>
      <c r="BF923" s="219">
        <f>IF(N923="snížená",J923,0)</f>
        <v>0</v>
      </c>
      <c r="BG923" s="219">
        <f>IF(N923="zákl. přenesená",J923,0)</f>
        <v>0</v>
      </c>
      <c r="BH923" s="219">
        <f>IF(N923="sníž. přenesená",J923,0)</f>
        <v>0</v>
      </c>
      <c r="BI923" s="219">
        <f>IF(N923="nulová",J923,0)</f>
        <v>0</v>
      </c>
      <c r="BJ923" s="19" t="s">
        <v>23</v>
      </c>
      <c r="BK923" s="219">
        <f>ROUND(I923*H923,2)</f>
        <v>0</v>
      </c>
      <c r="BL923" s="19" t="s">
        <v>322</v>
      </c>
      <c r="BM923" s="218" t="s">
        <v>1775</v>
      </c>
    </row>
    <row r="924" s="13" customFormat="1">
      <c r="A924" s="13"/>
      <c r="B924" s="220"/>
      <c r="C924" s="221"/>
      <c r="D924" s="222" t="s">
        <v>147</v>
      </c>
      <c r="E924" s="223" t="s">
        <v>36</v>
      </c>
      <c r="F924" s="224" t="s">
        <v>1776</v>
      </c>
      <c r="G924" s="221"/>
      <c r="H924" s="223" t="s">
        <v>36</v>
      </c>
      <c r="I924" s="225"/>
      <c r="J924" s="221"/>
      <c r="K924" s="221"/>
      <c r="L924" s="226"/>
      <c r="M924" s="227"/>
      <c r="N924" s="228"/>
      <c r="O924" s="228"/>
      <c r="P924" s="228"/>
      <c r="Q924" s="228"/>
      <c r="R924" s="228"/>
      <c r="S924" s="228"/>
      <c r="T924" s="229"/>
      <c r="U924" s="13"/>
      <c r="V924" s="13"/>
      <c r="W924" s="13"/>
      <c r="X924" s="13"/>
      <c r="Y924" s="13"/>
      <c r="Z924" s="13"/>
      <c r="AA924" s="13"/>
      <c r="AB924" s="13"/>
      <c r="AC924" s="13"/>
      <c r="AD924" s="13"/>
      <c r="AE924" s="13"/>
      <c r="AT924" s="230" t="s">
        <v>147</v>
      </c>
      <c r="AU924" s="230" t="s">
        <v>91</v>
      </c>
      <c r="AV924" s="13" t="s">
        <v>23</v>
      </c>
      <c r="AW924" s="13" t="s">
        <v>43</v>
      </c>
      <c r="AX924" s="13" t="s">
        <v>82</v>
      </c>
      <c r="AY924" s="230" t="s">
        <v>137</v>
      </c>
    </row>
    <row r="925" s="14" customFormat="1">
      <c r="A925" s="14"/>
      <c r="B925" s="231"/>
      <c r="C925" s="232"/>
      <c r="D925" s="222" t="s">
        <v>147</v>
      </c>
      <c r="E925" s="233" t="s">
        <v>36</v>
      </c>
      <c r="F925" s="234" t="s">
        <v>1777</v>
      </c>
      <c r="G925" s="232"/>
      <c r="H925" s="235">
        <v>8.4480000000000004</v>
      </c>
      <c r="I925" s="236"/>
      <c r="J925" s="232"/>
      <c r="K925" s="232"/>
      <c r="L925" s="237"/>
      <c r="M925" s="238"/>
      <c r="N925" s="239"/>
      <c r="O925" s="239"/>
      <c r="P925" s="239"/>
      <c r="Q925" s="239"/>
      <c r="R925" s="239"/>
      <c r="S925" s="239"/>
      <c r="T925" s="240"/>
      <c r="U925" s="14"/>
      <c r="V925" s="14"/>
      <c r="W925" s="14"/>
      <c r="X925" s="14"/>
      <c r="Y925" s="14"/>
      <c r="Z925" s="14"/>
      <c r="AA925" s="14"/>
      <c r="AB925" s="14"/>
      <c r="AC925" s="14"/>
      <c r="AD925" s="14"/>
      <c r="AE925" s="14"/>
      <c r="AT925" s="241" t="s">
        <v>147</v>
      </c>
      <c r="AU925" s="241" t="s">
        <v>91</v>
      </c>
      <c r="AV925" s="14" t="s">
        <v>91</v>
      </c>
      <c r="AW925" s="14" t="s">
        <v>43</v>
      </c>
      <c r="AX925" s="14" t="s">
        <v>82</v>
      </c>
      <c r="AY925" s="241" t="s">
        <v>137</v>
      </c>
    </row>
    <row r="926" s="13" customFormat="1">
      <c r="A926" s="13"/>
      <c r="B926" s="220"/>
      <c r="C926" s="221"/>
      <c r="D926" s="222" t="s">
        <v>147</v>
      </c>
      <c r="E926" s="223" t="s">
        <v>36</v>
      </c>
      <c r="F926" s="224" t="s">
        <v>1778</v>
      </c>
      <c r="G926" s="221"/>
      <c r="H926" s="223" t="s">
        <v>36</v>
      </c>
      <c r="I926" s="225"/>
      <c r="J926" s="221"/>
      <c r="K926" s="221"/>
      <c r="L926" s="226"/>
      <c r="M926" s="227"/>
      <c r="N926" s="228"/>
      <c r="O926" s="228"/>
      <c r="P926" s="228"/>
      <c r="Q926" s="228"/>
      <c r="R926" s="228"/>
      <c r="S926" s="228"/>
      <c r="T926" s="229"/>
      <c r="U926" s="13"/>
      <c r="V926" s="13"/>
      <c r="W926" s="13"/>
      <c r="X926" s="13"/>
      <c r="Y926" s="13"/>
      <c r="Z926" s="13"/>
      <c r="AA926" s="13"/>
      <c r="AB926" s="13"/>
      <c r="AC926" s="13"/>
      <c r="AD926" s="13"/>
      <c r="AE926" s="13"/>
      <c r="AT926" s="230" t="s">
        <v>147</v>
      </c>
      <c r="AU926" s="230" t="s">
        <v>91</v>
      </c>
      <c r="AV926" s="13" t="s">
        <v>23</v>
      </c>
      <c r="AW926" s="13" t="s">
        <v>43</v>
      </c>
      <c r="AX926" s="13" t="s">
        <v>82</v>
      </c>
      <c r="AY926" s="230" t="s">
        <v>137</v>
      </c>
    </row>
    <row r="927" s="14" customFormat="1">
      <c r="A927" s="14"/>
      <c r="B927" s="231"/>
      <c r="C927" s="232"/>
      <c r="D927" s="222" t="s">
        <v>147</v>
      </c>
      <c r="E927" s="233" t="s">
        <v>36</v>
      </c>
      <c r="F927" s="234" t="s">
        <v>182</v>
      </c>
      <c r="G927" s="232"/>
      <c r="H927" s="235">
        <v>8</v>
      </c>
      <c r="I927" s="236"/>
      <c r="J927" s="232"/>
      <c r="K927" s="232"/>
      <c r="L927" s="237"/>
      <c r="M927" s="238"/>
      <c r="N927" s="239"/>
      <c r="O927" s="239"/>
      <c r="P927" s="239"/>
      <c r="Q927" s="239"/>
      <c r="R927" s="239"/>
      <c r="S927" s="239"/>
      <c r="T927" s="240"/>
      <c r="U927" s="14"/>
      <c r="V927" s="14"/>
      <c r="W927" s="14"/>
      <c r="X927" s="14"/>
      <c r="Y927" s="14"/>
      <c r="Z927" s="14"/>
      <c r="AA927" s="14"/>
      <c r="AB927" s="14"/>
      <c r="AC927" s="14"/>
      <c r="AD927" s="14"/>
      <c r="AE927" s="14"/>
      <c r="AT927" s="241" t="s">
        <v>147</v>
      </c>
      <c r="AU927" s="241" t="s">
        <v>91</v>
      </c>
      <c r="AV927" s="14" t="s">
        <v>91</v>
      </c>
      <c r="AW927" s="14" t="s">
        <v>43</v>
      </c>
      <c r="AX927" s="14" t="s">
        <v>82</v>
      </c>
      <c r="AY927" s="241" t="s">
        <v>137</v>
      </c>
    </row>
    <row r="928" s="2" customFormat="1" ht="37.8" customHeight="1">
      <c r="A928" s="41"/>
      <c r="B928" s="42"/>
      <c r="C928" s="207" t="s">
        <v>1779</v>
      </c>
      <c r="D928" s="207" t="s">
        <v>140</v>
      </c>
      <c r="E928" s="208" t="s">
        <v>1780</v>
      </c>
      <c r="F928" s="209" t="s">
        <v>1781</v>
      </c>
      <c r="G928" s="210" t="s">
        <v>225</v>
      </c>
      <c r="H928" s="211">
        <v>11.140000000000001</v>
      </c>
      <c r="I928" s="212"/>
      <c r="J928" s="213">
        <f>ROUND(I928*H928,2)</f>
        <v>0</v>
      </c>
      <c r="K928" s="209" t="s">
        <v>281</v>
      </c>
      <c r="L928" s="47"/>
      <c r="M928" s="214" t="s">
        <v>36</v>
      </c>
      <c r="N928" s="215" t="s">
        <v>53</v>
      </c>
      <c r="O928" s="87"/>
      <c r="P928" s="216">
        <f>O928*H928</f>
        <v>0</v>
      </c>
      <c r="Q928" s="216">
        <v>0.00012</v>
      </c>
      <c r="R928" s="216">
        <f>Q928*H928</f>
        <v>0.0013368000000000002</v>
      </c>
      <c r="S928" s="216">
        <v>0</v>
      </c>
      <c r="T928" s="217">
        <f>S928*H928</f>
        <v>0</v>
      </c>
      <c r="U928" s="41"/>
      <c r="V928" s="41"/>
      <c r="W928" s="41"/>
      <c r="X928" s="41"/>
      <c r="Y928" s="41"/>
      <c r="Z928" s="41"/>
      <c r="AA928" s="41"/>
      <c r="AB928" s="41"/>
      <c r="AC928" s="41"/>
      <c r="AD928" s="41"/>
      <c r="AE928" s="41"/>
      <c r="AR928" s="218" t="s">
        <v>322</v>
      </c>
      <c r="AT928" s="218" t="s">
        <v>140</v>
      </c>
      <c r="AU928" s="218" t="s">
        <v>91</v>
      </c>
      <c r="AY928" s="19" t="s">
        <v>137</v>
      </c>
      <c r="BE928" s="219">
        <f>IF(N928="základní",J928,0)</f>
        <v>0</v>
      </c>
      <c r="BF928" s="219">
        <f>IF(N928="snížená",J928,0)</f>
        <v>0</v>
      </c>
      <c r="BG928" s="219">
        <f>IF(N928="zákl. přenesená",J928,0)</f>
        <v>0</v>
      </c>
      <c r="BH928" s="219">
        <f>IF(N928="sníž. přenesená",J928,0)</f>
        <v>0</v>
      </c>
      <c r="BI928" s="219">
        <f>IF(N928="nulová",J928,0)</f>
        <v>0</v>
      </c>
      <c r="BJ928" s="19" t="s">
        <v>23</v>
      </c>
      <c r="BK928" s="219">
        <f>ROUND(I928*H928,2)</f>
        <v>0</v>
      </c>
      <c r="BL928" s="19" t="s">
        <v>322</v>
      </c>
      <c r="BM928" s="218" t="s">
        <v>1782</v>
      </c>
    </row>
    <row r="929" s="14" customFormat="1">
      <c r="A929" s="14"/>
      <c r="B929" s="231"/>
      <c r="C929" s="232"/>
      <c r="D929" s="222" t="s">
        <v>147</v>
      </c>
      <c r="E929" s="233" t="s">
        <v>36</v>
      </c>
      <c r="F929" s="234" t="s">
        <v>1783</v>
      </c>
      <c r="G929" s="232"/>
      <c r="H929" s="235">
        <v>8.7400000000000002</v>
      </c>
      <c r="I929" s="236"/>
      <c r="J929" s="232"/>
      <c r="K929" s="232"/>
      <c r="L929" s="237"/>
      <c r="M929" s="238"/>
      <c r="N929" s="239"/>
      <c r="O929" s="239"/>
      <c r="P929" s="239"/>
      <c r="Q929" s="239"/>
      <c r="R929" s="239"/>
      <c r="S929" s="239"/>
      <c r="T929" s="240"/>
      <c r="U929" s="14"/>
      <c r="V929" s="14"/>
      <c r="W929" s="14"/>
      <c r="X929" s="14"/>
      <c r="Y929" s="14"/>
      <c r="Z929" s="14"/>
      <c r="AA929" s="14"/>
      <c r="AB929" s="14"/>
      <c r="AC929" s="14"/>
      <c r="AD929" s="14"/>
      <c r="AE929" s="14"/>
      <c r="AT929" s="241" t="s">
        <v>147</v>
      </c>
      <c r="AU929" s="241" t="s">
        <v>91</v>
      </c>
      <c r="AV929" s="14" t="s">
        <v>91</v>
      </c>
      <c r="AW929" s="14" t="s">
        <v>43</v>
      </c>
      <c r="AX929" s="14" t="s">
        <v>82</v>
      </c>
      <c r="AY929" s="241" t="s">
        <v>137</v>
      </c>
    </row>
    <row r="930" s="14" customFormat="1">
      <c r="A930" s="14"/>
      <c r="B930" s="231"/>
      <c r="C930" s="232"/>
      <c r="D930" s="222" t="s">
        <v>147</v>
      </c>
      <c r="E930" s="233" t="s">
        <v>36</v>
      </c>
      <c r="F930" s="234" t="s">
        <v>1784</v>
      </c>
      <c r="G930" s="232"/>
      <c r="H930" s="235">
        <v>2.3999999999999999</v>
      </c>
      <c r="I930" s="236"/>
      <c r="J930" s="232"/>
      <c r="K930" s="232"/>
      <c r="L930" s="237"/>
      <c r="M930" s="238"/>
      <c r="N930" s="239"/>
      <c r="O930" s="239"/>
      <c r="P930" s="239"/>
      <c r="Q930" s="239"/>
      <c r="R930" s="239"/>
      <c r="S930" s="239"/>
      <c r="T930" s="240"/>
      <c r="U930" s="14"/>
      <c r="V930" s="14"/>
      <c r="W930" s="14"/>
      <c r="X930" s="14"/>
      <c r="Y930" s="14"/>
      <c r="Z930" s="14"/>
      <c r="AA930" s="14"/>
      <c r="AB930" s="14"/>
      <c r="AC930" s="14"/>
      <c r="AD930" s="14"/>
      <c r="AE930" s="14"/>
      <c r="AT930" s="241" t="s">
        <v>147</v>
      </c>
      <c r="AU930" s="241" t="s">
        <v>91</v>
      </c>
      <c r="AV930" s="14" t="s">
        <v>91</v>
      </c>
      <c r="AW930" s="14" t="s">
        <v>43</v>
      </c>
      <c r="AX930" s="14" t="s">
        <v>82</v>
      </c>
      <c r="AY930" s="241" t="s">
        <v>137</v>
      </c>
    </row>
    <row r="931" s="2" customFormat="1" ht="24.15" customHeight="1">
      <c r="A931" s="41"/>
      <c r="B931" s="42"/>
      <c r="C931" s="207" t="s">
        <v>1785</v>
      </c>
      <c r="D931" s="207" t="s">
        <v>140</v>
      </c>
      <c r="E931" s="208" t="s">
        <v>1786</v>
      </c>
      <c r="F931" s="209" t="s">
        <v>1787</v>
      </c>
      <c r="G931" s="210" t="s">
        <v>225</v>
      </c>
      <c r="H931" s="211">
        <v>11.140000000000001</v>
      </c>
      <c r="I931" s="212"/>
      <c r="J931" s="213">
        <f>ROUND(I931*H931,2)</f>
        <v>0</v>
      </c>
      <c r="K931" s="209" t="s">
        <v>281</v>
      </c>
      <c r="L931" s="47"/>
      <c r="M931" s="214" t="s">
        <v>36</v>
      </c>
      <c r="N931" s="215" t="s">
        <v>53</v>
      </c>
      <c r="O931" s="87"/>
      <c r="P931" s="216">
        <f>O931*H931</f>
        <v>0</v>
      </c>
      <c r="Q931" s="216">
        <v>0.00031</v>
      </c>
      <c r="R931" s="216">
        <f>Q931*H931</f>
        <v>0.0034534000000000001</v>
      </c>
      <c r="S931" s="216">
        <v>0</v>
      </c>
      <c r="T931" s="217">
        <f>S931*H931</f>
        <v>0</v>
      </c>
      <c r="U931" s="41"/>
      <c r="V931" s="41"/>
      <c r="W931" s="41"/>
      <c r="X931" s="41"/>
      <c r="Y931" s="41"/>
      <c r="Z931" s="41"/>
      <c r="AA931" s="41"/>
      <c r="AB931" s="41"/>
      <c r="AC931" s="41"/>
      <c r="AD931" s="41"/>
      <c r="AE931" s="41"/>
      <c r="AR931" s="218" t="s">
        <v>322</v>
      </c>
      <c r="AT931" s="218" t="s">
        <v>140</v>
      </c>
      <c r="AU931" s="218" t="s">
        <v>91</v>
      </c>
      <c r="AY931" s="19" t="s">
        <v>137</v>
      </c>
      <c r="BE931" s="219">
        <f>IF(N931="základní",J931,0)</f>
        <v>0</v>
      </c>
      <c r="BF931" s="219">
        <f>IF(N931="snížená",J931,0)</f>
        <v>0</v>
      </c>
      <c r="BG931" s="219">
        <f>IF(N931="zákl. přenesená",J931,0)</f>
        <v>0</v>
      </c>
      <c r="BH931" s="219">
        <f>IF(N931="sníž. přenesená",J931,0)</f>
        <v>0</v>
      </c>
      <c r="BI931" s="219">
        <f>IF(N931="nulová",J931,0)</f>
        <v>0</v>
      </c>
      <c r="BJ931" s="19" t="s">
        <v>23</v>
      </c>
      <c r="BK931" s="219">
        <f>ROUND(I931*H931,2)</f>
        <v>0</v>
      </c>
      <c r="BL931" s="19" t="s">
        <v>322</v>
      </c>
      <c r="BM931" s="218" t="s">
        <v>1788</v>
      </c>
    </row>
    <row r="932" s="14" customFormat="1">
      <c r="A932" s="14"/>
      <c r="B932" s="231"/>
      <c r="C932" s="232"/>
      <c r="D932" s="222" t="s">
        <v>147</v>
      </c>
      <c r="E932" s="233" t="s">
        <v>36</v>
      </c>
      <c r="F932" s="234" t="s">
        <v>1789</v>
      </c>
      <c r="G932" s="232"/>
      <c r="H932" s="235">
        <v>11.140000000000001</v>
      </c>
      <c r="I932" s="236"/>
      <c r="J932" s="232"/>
      <c r="K932" s="232"/>
      <c r="L932" s="237"/>
      <c r="M932" s="238"/>
      <c r="N932" s="239"/>
      <c r="O932" s="239"/>
      <c r="P932" s="239"/>
      <c r="Q932" s="239"/>
      <c r="R932" s="239"/>
      <c r="S932" s="239"/>
      <c r="T932" s="240"/>
      <c r="U932" s="14"/>
      <c r="V932" s="14"/>
      <c r="W932" s="14"/>
      <c r="X932" s="14"/>
      <c r="Y932" s="14"/>
      <c r="Z932" s="14"/>
      <c r="AA932" s="14"/>
      <c r="AB932" s="14"/>
      <c r="AC932" s="14"/>
      <c r="AD932" s="14"/>
      <c r="AE932" s="14"/>
      <c r="AT932" s="241" t="s">
        <v>147</v>
      </c>
      <c r="AU932" s="241" t="s">
        <v>91</v>
      </c>
      <c r="AV932" s="14" t="s">
        <v>91</v>
      </c>
      <c r="AW932" s="14" t="s">
        <v>43</v>
      </c>
      <c r="AX932" s="14" t="s">
        <v>23</v>
      </c>
      <c r="AY932" s="241" t="s">
        <v>137</v>
      </c>
    </row>
    <row r="933" s="12" customFormat="1" ht="22.8" customHeight="1">
      <c r="A933" s="12"/>
      <c r="B933" s="191"/>
      <c r="C933" s="192"/>
      <c r="D933" s="193" t="s">
        <v>81</v>
      </c>
      <c r="E933" s="205" t="s">
        <v>1790</v>
      </c>
      <c r="F933" s="205" t="s">
        <v>1791</v>
      </c>
      <c r="G933" s="192"/>
      <c r="H933" s="192"/>
      <c r="I933" s="195"/>
      <c r="J933" s="206">
        <f>BK933</f>
        <v>0</v>
      </c>
      <c r="K933" s="192"/>
      <c r="L933" s="197"/>
      <c r="M933" s="198"/>
      <c r="N933" s="199"/>
      <c r="O933" s="199"/>
      <c r="P933" s="200">
        <f>SUM(P934:P942)</f>
        <v>0</v>
      </c>
      <c r="Q933" s="199"/>
      <c r="R933" s="200">
        <f>SUM(R934:R942)</f>
        <v>0.73642163999999999</v>
      </c>
      <c r="S933" s="199"/>
      <c r="T933" s="201">
        <f>SUM(T934:T942)</f>
        <v>0</v>
      </c>
      <c r="U933" s="12"/>
      <c r="V933" s="12"/>
      <c r="W933" s="12"/>
      <c r="X933" s="12"/>
      <c r="Y933" s="12"/>
      <c r="Z933" s="12"/>
      <c r="AA933" s="12"/>
      <c r="AB933" s="12"/>
      <c r="AC933" s="12"/>
      <c r="AD933" s="12"/>
      <c r="AE933" s="12"/>
      <c r="AR933" s="202" t="s">
        <v>91</v>
      </c>
      <c r="AT933" s="203" t="s">
        <v>81</v>
      </c>
      <c r="AU933" s="203" t="s">
        <v>23</v>
      </c>
      <c r="AY933" s="202" t="s">
        <v>137</v>
      </c>
      <c r="BK933" s="204">
        <f>SUM(BK934:BK942)</f>
        <v>0</v>
      </c>
    </row>
    <row r="934" s="2" customFormat="1" ht="33" customHeight="1">
      <c r="A934" s="41"/>
      <c r="B934" s="42"/>
      <c r="C934" s="207" t="s">
        <v>1792</v>
      </c>
      <c r="D934" s="207" t="s">
        <v>140</v>
      </c>
      <c r="E934" s="208" t="s">
        <v>1793</v>
      </c>
      <c r="F934" s="209" t="s">
        <v>1794</v>
      </c>
      <c r="G934" s="210" t="s">
        <v>225</v>
      </c>
      <c r="H934" s="211">
        <v>1443.9639999999999</v>
      </c>
      <c r="I934" s="212"/>
      <c r="J934" s="213">
        <f>ROUND(I934*H934,2)</f>
        <v>0</v>
      </c>
      <c r="K934" s="209" t="s">
        <v>226</v>
      </c>
      <c r="L934" s="47"/>
      <c r="M934" s="214" t="s">
        <v>36</v>
      </c>
      <c r="N934" s="215" t="s">
        <v>53</v>
      </c>
      <c r="O934" s="87"/>
      <c r="P934" s="216">
        <f>O934*H934</f>
        <v>0</v>
      </c>
      <c r="Q934" s="216">
        <v>0.00020000000000000001</v>
      </c>
      <c r="R934" s="216">
        <f>Q934*H934</f>
        <v>0.28879280000000002</v>
      </c>
      <c r="S934" s="216">
        <v>0</v>
      </c>
      <c r="T934" s="217">
        <f>S934*H934</f>
        <v>0</v>
      </c>
      <c r="U934" s="41"/>
      <c r="V934" s="41"/>
      <c r="W934" s="41"/>
      <c r="X934" s="41"/>
      <c r="Y934" s="41"/>
      <c r="Z934" s="41"/>
      <c r="AA934" s="41"/>
      <c r="AB934" s="41"/>
      <c r="AC934" s="41"/>
      <c r="AD934" s="41"/>
      <c r="AE934" s="41"/>
      <c r="AR934" s="218" t="s">
        <v>322</v>
      </c>
      <c r="AT934" s="218" t="s">
        <v>140</v>
      </c>
      <c r="AU934" s="218" t="s">
        <v>91</v>
      </c>
      <c r="AY934" s="19" t="s">
        <v>137</v>
      </c>
      <c r="BE934" s="219">
        <f>IF(N934="základní",J934,0)</f>
        <v>0</v>
      </c>
      <c r="BF934" s="219">
        <f>IF(N934="snížená",J934,0)</f>
        <v>0</v>
      </c>
      <c r="BG934" s="219">
        <f>IF(N934="zákl. přenesená",J934,0)</f>
        <v>0</v>
      </c>
      <c r="BH934" s="219">
        <f>IF(N934="sníž. přenesená",J934,0)</f>
        <v>0</v>
      </c>
      <c r="BI934" s="219">
        <f>IF(N934="nulová",J934,0)</f>
        <v>0</v>
      </c>
      <c r="BJ934" s="19" t="s">
        <v>23</v>
      </c>
      <c r="BK934" s="219">
        <f>ROUND(I934*H934,2)</f>
        <v>0</v>
      </c>
      <c r="BL934" s="19" t="s">
        <v>322</v>
      </c>
      <c r="BM934" s="218" t="s">
        <v>1795</v>
      </c>
    </row>
    <row r="935" s="2" customFormat="1">
      <c r="A935" s="41"/>
      <c r="B935" s="42"/>
      <c r="C935" s="43"/>
      <c r="D935" s="256" t="s">
        <v>228</v>
      </c>
      <c r="E935" s="43"/>
      <c r="F935" s="257" t="s">
        <v>1796</v>
      </c>
      <c r="G935" s="43"/>
      <c r="H935" s="43"/>
      <c r="I935" s="258"/>
      <c r="J935" s="43"/>
      <c r="K935" s="43"/>
      <c r="L935" s="47"/>
      <c r="M935" s="259"/>
      <c r="N935" s="260"/>
      <c r="O935" s="87"/>
      <c r="P935" s="87"/>
      <c r="Q935" s="87"/>
      <c r="R935" s="87"/>
      <c r="S935" s="87"/>
      <c r="T935" s="88"/>
      <c r="U935" s="41"/>
      <c r="V935" s="41"/>
      <c r="W935" s="41"/>
      <c r="X935" s="41"/>
      <c r="Y935" s="41"/>
      <c r="Z935" s="41"/>
      <c r="AA935" s="41"/>
      <c r="AB935" s="41"/>
      <c r="AC935" s="41"/>
      <c r="AD935" s="41"/>
      <c r="AE935" s="41"/>
      <c r="AT935" s="19" t="s">
        <v>228</v>
      </c>
      <c r="AU935" s="19" t="s">
        <v>91</v>
      </c>
    </row>
    <row r="936" s="14" customFormat="1">
      <c r="A936" s="14"/>
      <c r="B936" s="231"/>
      <c r="C936" s="232"/>
      <c r="D936" s="222" t="s">
        <v>147</v>
      </c>
      <c r="E936" s="233" t="s">
        <v>36</v>
      </c>
      <c r="F936" s="234" t="s">
        <v>1797</v>
      </c>
      <c r="G936" s="232"/>
      <c r="H936" s="235">
        <v>1443.9639999999999</v>
      </c>
      <c r="I936" s="236"/>
      <c r="J936" s="232"/>
      <c r="K936" s="232"/>
      <c r="L936" s="237"/>
      <c r="M936" s="238"/>
      <c r="N936" s="239"/>
      <c r="O936" s="239"/>
      <c r="P936" s="239"/>
      <c r="Q936" s="239"/>
      <c r="R936" s="239"/>
      <c r="S936" s="239"/>
      <c r="T936" s="240"/>
      <c r="U936" s="14"/>
      <c r="V936" s="14"/>
      <c r="W936" s="14"/>
      <c r="X936" s="14"/>
      <c r="Y936" s="14"/>
      <c r="Z936" s="14"/>
      <c r="AA936" s="14"/>
      <c r="AB936" s="14"/>
      <c r="AC936" s="14"/>
      <c r="AD936" s="14"/>
      <c r="AE936" s="14"/>
      <c r="AT936" s="241" t="s">
        <v>147</v>
      </c>
      <c r="AU936" s="241" t="s">
        <v>91</v>
      </c>
      <c r="AV936" s="14" t="s">
        <v>91</v>
      </c>
      <c r="AW936" s="14" t="s">
        <v>43</v>
      </c>
      <c r="AX936" s="14" t="s">
        <v>23</v>
      </c>
      <c r="AY936" s="241" t="s">
        <v>137</v>
      </c>
    </row>
    <row r="937" s="2" customFormat="1" ht="37.8" customHeight="1">
      <c r="A937" s="41"/>
      <c r="B937" s="42"/>
      <c r="C937" s="207" t="s">
        <v>1798</v>
      </c>
      <c r="D937" s="207" t="s">
        <v>140</v>
      </c>
      <c r="E937" s="208" t="s">
        <v>1799</v>
      </c>
      <c r="F937" s="209" t="s">
        <v>1800</v>
      </c>
      <c r="G937" s="210" t="s">
        <v>225</v>
      </c>
      <c r="H937" s="211">
        <v>1443.9639999999999</v>
      </c>
      <c r="I937" s="212"/>
      <c r="J937" s="213">
        <f>ROUND(I937*H937,2)</f>
        <v>0</v>
      </c>
      <c r="K937" s="209" t="s">
        <v>226</v>
      </c>
      <c r="L937" s="47"/>
      <c r="M937" s="214" t="s">
        <v>36</v>
      </c>
      <c r="N937" s="215" t="s">
        <v>53</v>
      </c>
      <c r="O937" s="87"/>
      <c r="P937" s="216">
        <f>O937*H937</f>
        <v>0</v>
      </c>
      <c r="Q937" s="216">
        <v>0.00027999999999999998</v>
      </c>
      <c r="R937" s="216">
        <f>Q937*H937</f>
        <v>0.40430991999999993</v>
      </c>
      <c r="S937" s="216">
        <v>0</v>
      </c>
      <c r="T937" s="217">
        <f>S937*H937</f>
        <v>0</v>
      </c>
      <c r="U937" s="41"/>
      <c r="V937" s="41"/>
      <c r="W937" s="41"/>
      <c r="X937" s="41"/>
      <c r="Y937" s="41"/>
      <c r="Z937" s="41"/>
      <c r="AA937" s="41"/>
      <c r="AB937" s="41"/>
      <c r="AC937" s="41"/>
      <c r="AD937" s="41"/>
      <c r="AE937" s="41"/>
      <c r="AR937" s="218" t="s">
        <v>322</v>
      </c>
      <c r="AT937" s="218" t="s">
        <v>140</v>
      </c>
      <c r="AU937" s="218" t="s">
        <v>91</v>
      </c>
      <c r="AY937" s="19" t="s">
        <v>137</v>
      </c>
      <c r="BE937" s="219">
        <f>IF(N937="základní",J937,0)</f>
        <v>0</v>
      </c>
      <c r="BF937" s="219">
        <f>IF(N937="snížená",J937,0)</f>
        <v>0</v>
      </c>
      <c r="BG937" s="219">
        <f>IF(N937="zákl. přenesená",J937,0)</f>
        <v>0</v>
      </c>
      <c r="BH937" s="219">
        <f>IF(N937="sníž. přenesená",J937,0)</f>
        <v>0</v>
      </c>
      <c r="BI937" s="219">
        <f>IF(N937="nulová",J937,0)</f>
        <v>0</v>
      </c>
      <c r="BJ937" s="19" t="s">
        <v>23</v>
      </c>
      <c r="BK937" s="219">
        <f>ROUND(I937*H937,2)</f>
        <v>0</v>
      </c>
      <c r="BL937" s="19" t="s">
        <v>322</v>
      </c>
      <c r="BM937" s="218" t="s">
        <v>1801</v>
      </c>
    </row>
    <row r="938" s="2" customFormat="1">
      <c r="A938" s="41"/>
      <c r="B938" s="42"/>
      <c r="C938" s="43"/>
      <c r="D938" s="256" t="s">
        <v>228</v>
      </c>
      <c r="E938" s="43"/>
      <c r="F938" s="257" t="s">
        <v>1802</v>
      </c>
      <c r="G938" s="43"/>
      <c r="H938" s="43"/>
      <c r="I938" s="258"/>
      <c r="J938" s="43"/>
      <c r="K938" s="43"/>
      <c r="L938" s="47"/>
      <c r="M938" s="259"/>
      <c r="N938" s="260"/>
      <c r="O938" s="87"/>
      <c r="P938" s="87"/>
      <c r="Q938" s="87"/>
      <c r="R938" s="87"/>
      <c r="S938" s="87"/>
      <c r="T938" s="88"/>
      <c r="U938" s="41"/>
      <c r="V938" s="41"/>
      <c r="W938" s="41"/>
      <c r="X938" s="41"/>
      <c r="Y938" s="41"/>
      <c r="Z938" s="41"/>
      <c r="AA938" s="41"/>
      <c r="AB938" s="41"/>
      <c r="AC938" s="41"/>
      <c r="AD938" s="41"/>
      <c r="AE938" s="41"/>
      <c r="AT938" s="19" t="s">
        <v>228</v>
      </c>
      <c r="AU938" s="19" t="s">
        <v>91</v>
      </c>
    </row>
    <row r="939" s="14" customFormat="1">
      <c r="A939" s="14"/>
      <c r="B939" s="231"/>
      <c r="C939" s="232"/>
      <c r="D939" s="222" t="s">
        <v>147</v>
      </c>
      <c r="E939" s="233" t="s">
        <v>36</v>
      </c>
      <c r="F939" s="234" t="s">
        <v>1803</v>
      </c>
      <c r="G939" s="232"/>
      <c r="H939" s="235">
        <v>1443.9639999999999</v>
      </c>
      <c r="I939" s="236"/>
      <c r="J939" s="232"/>
      <c r="K939" s="232"/>
      <c r="L939" s="237"/>
      <c r="M939" s="238"/>
      <c r="N939" s="239"/>
      <c r="O939" s="239"/>
      <c r="P939" s="239"/>
      <c r="Q939" s="239"/>
      <c r="R939" s="239"/>
      <c r="S939" s="239"/>
      <c r="T939" s="240"/>
      <c r="U939" s="14"/>
      <c r="V939" s="14"/>
      <c r="W939" s="14"/>
      <c r="X939" s="14"/>
      <c r="Y939" s="14"/>
      <c r="Z939" s="14"/>
      <c r="AA939" s="14"/>
      <c r="AB939" s="14"/>
      <c r="AC939" s="14"/>
      <c r="AD939" s="14"/>
      <c r="AE939" s="14"/>
      <c r="AT939" s="241" t="s">
        <v>147</v>
      </c>
      <c r="AU939" s="241" t="s">
        <v>91</v>
      </c>
      <c r="AV939" s="14" t="s">
        <v>91</v>
      </c>
      <c r="AW939" s="14" t="s">
        <v>43</v>
      </c>
      <c r="AX939" s="14" t="s">
        <v>23</v>
      </c>
      <c r="AY939" s="241" t="s">
        <v>137</v>
      </c>
    </row>
    <row r="940" s="2" customFormat="1" ht="44.25" customHeight="1">
      <c r="A940" s="41"/>
      <c r="B940" s="42"/>
      <c r="C940" s="207" t="s">
        <v>1804</v>
      </c>
      <c r="D940" s="207" t="s">
        <v>140</v>
      </c>
      <c r="E940" s="208" t="s">
        <v>1805</v>
      </c>
      <c r="F940" s="209" t="s">
        <v>1806</v>
      </c>
      <c r="G940" s="210" t="s">
        <v>225</v>
      </c>
      <c r="H940" s="211">
        <v>1443.9639999999999</v>
      </c>
      <c r="I940" s="212"/>
      <c r="J940" s="213">
        <f>ROUND(I940*H940,2)</f>
        <v>0</v>
      </c>
      <c r="K940" s="209" t="s">
        <v>226</v>
      </c>
      <c r="L940" s="47"/>
      <c r="M940" s="214" t="s">
        <v>36</v>
      </c>
      <c r="N940" s="215" t="s">
        <v>53</v>
      </c>
      <c r="O940" s="87"/>
      <c r="P940" s="216">
        <f>O940*H940</f>
        <v>0</v>
      </c>
      <c r="Q940" s="216">
        <v>3.0000000000000001E-05</v>
      </c>
      <c r="R940" s="216">
        <f>Q940*H940</f>
        <v>0.043318919999999997</v>
      </c>
      <c r="S940" s="216">
        <v>0</v>
      </c>
      <c r="T940" s="217">
        <f>S940*H940</f>
        <v>0</v>
      </c>
      <c r="U940" s="41"/>
      <c r="V940" s="41"/>
      <c r="W940" s="41"/>
      <c r="X940" s="41"/>
      <c r="Y940" s="41"/>
      <c r="Z940" s="41"/>
      <c r="AA940" s="41"/>
      <c r="AB940" s="41"/>
      <c r="AC940" s="41"/>
      <c r="AD940" s="41"/>
      <c r="AE940" s="41"/>
      <c r="AR940" s="218" t="s">
        <v>322</v>
      </c>
      <c r="AT940" s="218" t="s">
        <v>140</v>
      </c>
      <c r="AU940" s="218" t="s">
        <v>91</v>
      </c>
      <c r="AY940" s="19" t="s">
        <v>137</v>
      </c>
      <c r="BE940" s="219">
        <f>IF(N940="základní",J940,0)</f>
        <v>0</v>
      </c>
      <c r="BF940" s="219">
        <f>IF(N940="snížená",J940,0)</f>
        <v>0</v>
      </c>
      <c r="BG940" s="219">
        <f>IF(N940="zákl. přenesená",J940,0)</f>
        <v>0</v>
      </c>
      <c r="BH940" s="219">
        <f>IF(N940="sníž. přenesená",J940,0)</f>
        <v>0</v>
      </c>
      <c r="BI940" s="219">
        <f>IF(N940="nulová",J940,0)</f>
        <v>0</v>
      </c>
      <c r="BJ940" s="19" t="s">
        <v>23</v>
      </c>
      <c r="BK940" s="219">
        <f>ROUND(I940*H940,2)</f>
        <v>0</v>
      </c>
      <c r="BL940" s="19" t="s">
        <v>322</v>
      </c>
      <c r="BM940" s="218" t="s">
        <v>1807</v>
      </c>
    </row>
    <row r="941" s="2" customFormat="1">
      <c r="A941" s="41"/>
      <c r="B941" s="42"/>
      <c r="C941" s="43"/>
      <c r="D941" s="256" t="s">
        <v>228</v>
      </c>
      <c r="E941" s="43"/>
      <c r="F941" s="257" t="s">
        <v>1808</v>
      </c>
      <c r="G941" s="43"/>
      <c r="H941" s="43"/>
      <c r="I941" s="258"/>
      <c r="J941" s="43"/>
      <c r="K941" s="43"/>
      <c r="L941" s="47"/>
      <c r="M941" s="259"/>
      <c r="N941" s="260"/>
      <c r="O941" s="87"/>
      <c r="P941" s="87"/>
      <c r="Q941" s="87"/>
      <c r="R941" s="87"/>
      <c r="S941" s="87"/>
      <c r="T941" s="88"/>
      <c r="U941" s="41"/>
      <c r="V941" s="41"/>
      <c r="W941" s="41"/>
      <c r="X941" s="41"/>
      <c r="Y941" s="41"/>
      <c r="Z941" s="41"/>
      <c r="AA941" s="41"/>
      <c r="AB941" s="41"/>
      <c r="AC941" s="41"/>
      <c r="AD941" s="41"/>
      <c r="AE941" s="41"/>
      <c r="AT941" s="19" t="s">
        <v>228</v>
      </c>
      <c r="AU941" s="19" t="s">
        <v>91</v>
      </c>
    </row>
    <row r="942" s="14" customFormat="1">
      <c r="A942" s="14"/>
      <c r="B942" s="231"/>
      <c r="C942" s="232"/>
      <c r="D942" s="222" t="s">
        <v>147</v>
      </c>
      <c r="E942" s="233" t="s">
        <v>36</v>
      </c>
      <c r="F942" s="234" t="s">
        <v>1803</v>
      </c>
      <c r="G942" s="232"/>
      <c r="H942" s="235">
        <v>1443.9639999999999</v>
      </c>
      <c r="I942" s="236"/>
      <c r="J942" s="232"/>
      <c r="K942" s="232"/>
      <c r="L942" s="237"/>
      <c r="M942" s="238"/>
      <c r="N942" s="239"/>
      <c r="O942" s="239"/>
      <c r="P942" s="239"/>
      <c r="Q942" s="239"/>
      <c r="R942" s="239"/>
      <c r="S942" s="239"/>
      <c r="T942" s="240"/>
      <c r="U942" s="14"/>
      <c r="V942" s="14"/>
      <c r="W942" s="14"/>
      <c r="X942" s="14"/>
      <c r="Y942" s="14"/>
      <c r="Z942" s="14"/>
      <c r="AA942" s="14"/>
      <c r="AB942" s="14"/>
      <c r="AC942" s="14"/>
      <c r="AD942" s="14"/>
      <c r="AE942" s="14"/>
      <c r="AT942" s="241" t="s">
        <v>147</v>
      </c>
      <c r="AU942" s="241" t="s">
        <v>91</v>
      </c>
      <c r="AV942" s="14" t="s">
        <v>91</v>
      </c>
      <c r="AW942" s="14" t="s">
        <v>43</v>
      </c>
      <c r="AX942" s="14" t="s">
        <v>23</v>
      </c>
      <c r="AY942" s="241" t="s">
        <v>137</v>
      </c>
    </row>
    <row r="943" s="12" customFormat="1" ht="25.92" customHeight="1">
      <c r="A943" s="12"/>
      <c r="B943" s="191"/>
      <c r="C943" s="192"/>
      <c r="D943" s="193" t="s">
        <v>81</v>
      </c>
      <c r="E943" s="194" t="s">
        <v>285</v>
      </c>
      <c r="F943" s="194" t="s">
        <v>1809</v>
      </c>
      <c r="G943" s="192"/>
      <c r="H943" s="192"/>
      <c r="I943" s="195"/>
      <c r="J943" s="196">
        <f>BK943</f>
        <v>0</v>
      </c>
      <c r="K943" s="192"/>
      <c r="L943" s="197"/>
      <c r="M943" s="198"/>
      <c r="N943" s="199"/>
      <c r="O943" s="199"/>
      <c r="P943" s="200">
        <f>P944+P947</f>
        <v>0</v>
      </c>
      <c r="Q943" s="199"/>
      <c r="R943" s="200">
        <f>R944+R947</f>
        <v>0</v>
      </c>
      <c r="S943" s="199"/>
      <c r="T943" s="201">
        <f>T944+T947</f>
        <v>0</v>
      </c>
      <c r="U943" s="12"/>
      <c r="V943" s="12"/>
      <c r="W943" s="12"/>
      <c r="X943" s="12"/>
      <c r="Y943" s="12"/>
      <c r="Z943" s="12"/>
      <c r="AA943" s="12"/>
      <c r="AB943" s="12"/>
      <c r="AC943" s="12"/>
      <c r="AD943" s="12"/>
      <c r="AE943" s="12"/>
      <c r="AR943" s="202" t="s">
        <v>159</v>
      </c>
      <c r="AT943" s="203" t="s">
        <v>81</v>
      </c>
      <c r="AU943" s="203" t="s">
        <v>82</v>
      </c>
      <c r="AY943" s="202" t="s">
        <v>137</v>
      </c>
      <c r="BK943" s="204">
        <f>BK944+BK947</f>
        <v>0</v>
      </c>
    </row>
    <row r="944" s="12" customFormat="1" ht="22.8" customHeight="1">
      <c r="A944" s="12"/>
      <c r="B944" s="191"/>
      <c r="C944" s="192"/>
      <c r="D944" s="193" t="s">
        <v>81</v>
      </c>
      <c r="E944" s="205" t="s">
        <v>1810</v>
      </c>
      <c r="F944" s="205" t="s">
        <v>1811</v>
      </c>
      <c r="G944" s="192"/>
      <c r="H944" s="192"/>
      <c r="I944" s="195"/>
      <c r="J944" s="206">
        <f>BK944</f>
        <v>0</v>
      </c>
      <c r="K944" s="192"/>
      <c r="L944" s="197"/>
      <c r="M944" s="198"/>
      <c r="N944" s="199"/>
      <c r="O944" s="199"/>
      <c r="P944" s="200">
        <f>SUM(P945:P946)</f>
        <v>0</v>
      </c>
      <c r="Q944" s="199"/>
      <c r="R944" s="200">
        <f>SUM(R945:R946)</f>
        <v>0</v>
      </c>
      <c r="S944" s="199"/>
      <c r="T944" s="201">
        <f>SUM(T945:T946)</f>
        <v>0</v>
      </c>
      <c r="U944" s="12"/>
      <c r="V944" s="12"/>
      <c r="W944" s="12"/>
      <c r="X944" s="12"/>
      <c r="Y944" s="12"/>
      <c r="Z944" s="12"/>
      <c r="AA944" s="12"/>
      <c r="AB944" s="12"/>
      <c r="AC944" s="12"/>
      <c r="AD944" s="12"/>
      <c r="AE944" s="12"/>
      <c r="AR944" s="202" t="s">
        <v>159</v>
      </c>
      <c r="AT944" s="203" t="s">
        <v>81</v>
      </c>
      <c r="AU944" s="203" t="s">
        <v>23</v>
      </c>
      <c r="AY944" s="202" t="s">
        <v>137</v>
      </c>
      <c r="BK944" s="204">
        <f>SUM(BK945:BK946)</f>
        <v>0</v>
      </c>
    </row>
    <row r="945" s="2" customFormat="1" ht="16.5" customHeight="1">
      <c r="A945" s="41"/>
      <c r="B945" s="42"/>
      <c r="C945" s="207" t="s">
        <v>1812</v>
      </c>
      <c r="D945" s="207" t="s">
        <v>140</v>
      </c>
      <c r="E945" s="208" t="s">
        <v>1813</v>
      </c>
      <c r="F945" s="209" t="s">
        <v>1814</v>
      </c>
      <c r="G945" s="210" t="s">
        <v>143</v>
      </c>
      <c r="H945" s="211">
        <v>1</v>
      </c>
      <c r="I945" s="212"/>
      <c r="J945" s="213">
        <f>ROUND(I945*H945,2)</f>
        <v>0</v>
      </c>
      <c r="K945" s="209" t="s">
        <v>36</v>
      </c>
      <c r="L945" s="47"/>
      <c r="M945" s="214" t="s">
        <v>36</v>
      </c>
      <c r="N945" s="215" t="s">
        <v>53</v>
      </c>
      <c r="O945" s="87"/>
      <c r="P945" s="216">
        <f>O945*H945</f>
        <v>0</v>
      </c>
      <c r="Q945" s="216">
        <v>0</v>
      </c>
      <c r="R945" s="216">
        <f>Q945*H945</f>
        <v>0</v>
      </c>
      <c r="S945" s="216">
        <v>0</v>
      </c>
      <c r="T945" s="217">
        <f>S945*H945</f>
        <v>0</v>
      </c>
      <c r="U945" s="41"/>
      <c r="V945" s="41"/>
      <c r="W945" s="41"/>
      <c r="X945" s="41"/>
      <c r="Y945" s="41"/>
      <c r="Z945" s="41"/>
      <c r="AA945" s="41"/>
      <c r="AB945" s="41"/>
      <c r="AC945" s="41"/>
      <c r="AD945" s="41"/>
      <c r="AE945" s="41"/>
      <c r="AR945" s="218" t="s">
        <v>322</v>
      </c>
      <c r="AT945" s="218" t="s">
        <v>140</v>
      </c>
      <c r="AU945" s="218" t="s">
        <v>91</v>
      </c>
      <c r="AY945" s="19" t="s">
        <v>137</v>
      </c>
      <c r="BE945" s="219">
        <f>IF(N945="základní",J945,0)</f>
        <v>0</v>
      </c>
      <c r="BF945" s="219">
        <f>IF(N945="snížená",J945,0)</f>
        <v>0</v>
      </c>
      <c r="BG945" s="219">
        <f>IF(N945="zákl. přenesená",J945,0)</f>
        <v>0</v>
      </c>
      <c r="BH945" s="219">
        <f>IF(N945="sníž. přenesená",J945,0)</f>
        <v>0</v>
      </c>
      <c r="BI945" s="219">
        <f>IF(N945="nulová",J945,0)</f>
        <v>0</v>
      </c>
      <c r="BJ945" s="19" t="s">
        <v>23</v>
      </c>
      <c r="BK945" s="219">
        <f>ROUND(I945*H945,2)</f>
        <v>0</v>
      </c>
      <c r="BL945" s="19" t="s">
        <v>322</v>
      </c>
      <c r="BM945" s="218" t="s">
        <v>1815</v>
      </c>
    </row>
    <row r="946" s="14" customFormat="1">
      <c r="A946" s="14"/>
      <c r="B946" s="231"/>
      <c r="C946" s="232"/>
      <c r="D946" s="222" t="s">
        <v>147</v>
      </c>
      <c r="E946" s="233" t="s">
        <v>36</v>
      </c>
      <c r="F946" s="234" t="s">
        <v>23</v>
      </c>
      <c r="G946" s="232"/>
      <c r="H946" s="235">
        <v>1</v>
      </c>
      <c r="I946" s="236"/>
      <c r="J946" s="232"/>
      <c r="K946" s="232"/>
      <c r="L946" s="237"/>
      <c r="M946" s="238"/>
      <c r="N946" s="239"/>
      <c r="O946" s="239"/>
      <c r="P946" s="239"/>
      <c r="Q946" s="239"/>
      <c r="R946" s="239"/>
      <c r="S946" s="239"/>
      <c r="T946" s="240"/>
      <c r="U946" s="14"/>
      <c r="V946" s="14"/>
      <c r="W946" s="14"/>
      <c r="X946" s="14"/>
      <c r="Y946" s="14"/>
      <c r="Z946" s="14"/>
      <c r="AA946" s="14"/>
      <c r="AB946" s="14"/>
      <c r="AC946" s="14"/>
      <c r="AD946" s="14"/>
      <c r="AE946" s="14"/>
      <c r="AT946" s="241" t="s">
        <v>147</v>
      </c>
      <c r="AU946" s="241" t="s">
        <v>91</v>
      </c>
      <c r="AV946" s="14" t="s">
        <v>91</v>
      </c>
      <c r="AW946" s="14" t="s">
        <v>43</v>
      </c>
      <c r="AX946" s="14" t="s">
        <v>23</v>
      </c>
      <c r="AY946" s="241" t="s">
        <v>137</v>
      </c>
    </row>
    <row r="947" s="12" customFormat="1" ht="22.8" customHeight="1">
      <c r="A947" s="12"/>
      <c r="B947" s="191"/>
      <c r="C947" s="192"/>
      <c r="D947" s="193" t="s">
        <v>81</v>
      </c>
      <c r="E947" s="205" t="s">
        <v>1816</v>
      </c>
      <c r="F947" s="205" t="s">
        <v>1817</v>
      </c>
      <c r="G947" s="192"/>
      <c r="H947" s="192"/>
      <c r="I947" s="195"/>
      <c r="J947" s="206">
        <f>BK947</f>
        <v>0</v>
      </c>
      <c r="K947" s="192"/>
      <c r="L947" s="197"/>
      <c r="M947" s="198"/>
      <c r="N947" s="199"/>
      <c r="O947" s="199"/>
      <c r="P947" s="200">
        <f>SUM(P948:P949)</f>
        <v>0</v>
      </c>
      <c r="Q947" s="199"/>
      <c r="R947" s="200">
        <f>SUM(R948:R949)</f>
        <v>0</v>
      </c>
      <c r="S947" s="199"/>
      <c r="T947" s="201">
        <f>SUM(T948:T949)</f>
        <v>0</v>
      </c>
      <c r="U947" s="12"/>
      <c r="V947" s="12"/>
      <c r="W947" s="12"/>
      <c r="X947" s="12"/>
      <c r="Y947" s="12"/>
      <c r="Z947" s="12"/>
      <c r="AA947" s="12"/>
      <c r="AB947" s="12"/>
      <c r="AC947" s="12"/>
      <c r="AD947" s="12"/>
      <c r="AE947" s="12"/>
      <c r="AR947" s="202" t="s">
        <v>159</v>
      </c>
      <c r="AT947" s="203" t="s">
        <v>81</v>
      </c>
      <c r="AU947" s="203" t="s">
        <v>23</v>
      </c>
      <c r="AY947" s="202" t="s">
        <v>137</v>
      </c>
      <c r="BK947" s="204">
        <f>SUM(BK948:BK949)</f>
        <v>0</v>
      </c>
    </row>
    <row r="948" s="2" customFormat="1" ht="16.5" customHeight="1">
      <c r="A948" s="41"/>
      <c r="B948" s="42"/>
      <c r="C948" s="207" t="s">
        <v>1818</v>
      </c>
      <c r="D948" s="207" t="s">
        <v>140</v>
      </c>
      <c r="E948" s="208" t="s">
        <v>1819</v>
      </c>
      <c r="F948" s="209" t="s">
        <v>1820</v>
      </c>
      <c r="G948" s="210" t="s">
        <v>143</v>
      </c>
      <c r="H948" s="211">
        <v>1</v>
      </c>
      <c r="I948" s="212"/>
      <c r="J948" s="213">
        <f>ROUND(I948*H948,2)</f>
        <v>0</v>
      </c>
      <c r="K948" s="209" t="s">
        <v>36</v>
      </c>
      <c r="L948" s="47"/>
      <c r="M948" s="214" t="s">
        <v>36</v>
      </c>
      <c r="N948" s="215" t="s">
        <v>53</v>
      </c>
      <c r="O948" s="87"/>
      <c r="P948" s="216">
        <f>O948*H948</f>
        <v>0</v>
      </c>
      <c r="Q948" s="216">
        <v>0</v>
      </c>
      <c r="R948" s="216">
        <f>Q948*H948</f>
        <v>0</v>
      </c>
      <c r="S948" s="216">
        <v>0</v>
      </c>
      <c r="T948" s="217">
        <f>S948*H948</f>
        <v>0</v>
      </c>
      <c r="U948" s="41"/>
      <c r="V948" s="41"/>
      <c r="W948" s="41"/>
      <c r="X948" s="41"/>
      <c r="Y948" s="41"/>
      <c r="Z948" s="41"/>
      <c r="AA948" s="41"/>
      <c r="AB948" s="41"/>
      <c r="AC948" s="41"/>
      <c r="AD948" s="41"/>
      <c r="AE948" s="41"/>
      <c r="AR948" s="218" t="s">
        <v>322</v>
      </c>
      <c r="AT948" s="218" t="s">
        <v>140</v>
      </c>
      <c r="AU948" s="218" t="s">
        <v>91</v>
      </c>
      <c r="AY948" s="19" t="s">
        <v>137</v>
      </c>
      <c r="BE948" s="219">
        <f>IF(N948="základní",J948,0)</f>
        <v>0</v>
      </c>
      <c r="BF948" s="219">
        <f>IF(N948="snížená",J948,0)</f>
        <v>0</v>
      </c>
      <c r="BG948" s="219">
        <f>IF(N948="zákl. přenesená",J948,0)</f>
        <v>0</v>
      </c>
      <c r="BH948" s="219">
        <f>IF(N948="sníž. přenesená",J948,0)</f>
        <v>0</v>
      </c>
      <c r="BI948" s="219">
        <f>IF(N948="nulová",J948,0)</f>
        <v>0</v>
      </c>
      <c r="BJ948" s="19" t="s">
        <v>23</v>
      </c>
      <c r="BK948" s="219">
        <f>ROUND(I948*H948,2)</f>
        <v>0</v>
      </c>
      <c r="BL948" s="19" t="s">
        <v>322</v>
      </c>
      <c r="BM948" s="218" t="s">
        <v>1821</v>
      </c>
    </row>
    <row r="949" s="14" customFormat="1">
      <c r="A949" s="14"/>
      <c r="B949" s="231"/>
      <c r="C949" s="232"/>
      <c r="D949" s="222" t="s">
        <v>147</v>
      </c>
      <c r="E949" s="233" t="s">
        <v>36</v>
      </c>
      <c r="F949" s="234" t="s">
        <v>23</v>
      </c>
      <c r="G949" s="232"/>
      <c r="H949" s="235">
        <v>1</v>
      </c>
      <c r="I949" s="236"/>
      <c r="J949" s="232"/>
      <c r="K949" s="232"/>
      <c r="L949" s="237"/>
      <c r="M949" s="238"/>
      <c r="N949" s="239"/>
      <c r="O949" s="239"/>
      <c r="P949" s="239"/>
      <c r="Q949" s="239"/>
      <c r="R949" s="239"/>
      <c r="S949" s="239"/>
      <c r="T949" s="240"/>
      <c r="U949" s="14"/>
      <c r="V949" s="14"/>
      <c r="W949" s="14"/>
      <c r="X949" s="14"/>
      <c r="Y949" s="14"/>
      <c r="Z949" s="14"/>
      <c r="AA949" s="14"/>
      <c r="AB949" s="14"/>
      <c r="AC949" s="14"/>
      <c r="AD949" s="14"/>
      <c r="AE949" s="14"/>
      <c r="AT949" s="241" t="s">
        <v>147</v>
      </c>
      <c r="AU949" s="241" t="s">
        <v>91</v>
      </c>
      <c r="AV949" s="14" t="s">
        <v>91</v>
      </c>
      <c r="AW949" s="14" t="s">
        <v>43</v>
      </c>
      <c r="AX949" s="14" t="s">
        <v>23</v>
      </c>
      <c r="AY949" s="241" t="s">
        <v>137</v>
      </c>
    </row>
    <row r="950" s="12" customFormat="1" ht="25.92" customHeight="1">
      <c r="A950" s="12"/>
      <c r="B950" s="191"/>
      <c r="C950" s="192"/>
      <c r="D950" s="193" t="s">
        <v>81</v>
      </c>
      <c r="E950" s="194" t="s">
        <v>1822</v>
      </c>
      <c r="F950" s="194" t="s">
        <v>1823</v>
      </c>
      <c r="G950" s="192"/>
      <c r="H950" s="192"/>
      <c r="I950" s="195"/>
      <c r="J950" s="196">
        <f>BK950</f>
        <v>0</v>
      </c>
      <c r="K950" s="192"/>
      <c r="L950" s="197"/>
      <c r="M950" s="198"/>
      <c r="N950" s="199"/>
      <c r="O950" s="199"/>
      <c r="P950" s="200">
        <f>P951</f>
        <v>0</v>
      </c>
      <c r="Q950" s="199"/>
      <c r="R950" s="200">
        <f>R951</f>
        <v>0</v>
      </c>
      <c r="S950" s="199"/>
      <c r="T950" s="201">
        <f>T951</f>
        <v>0</v>
      </c>
      <c r="U950" s="12"/>
      <c r="V950" s="12"/>
      <c r="W950" s="12"/>
      <c r="X950" s="12"/>
      <c r="Y950" s="12"/>
      <c r="Z950" s="12"/>
      <c r="AA950" s="12"/>
      <c r="AB950" s="12"/>
      <c r="AC950" s="12"/>
      <c r="AD950" s="12"/>
      <c r="AE950" s="12"/>
      <c r="AR950" s="202" t="s">
        <v>150</v>
      </c>
      <c r="AT950" s="203" t="s">
        <v>81</v>
      </c>
      <c r="AU950" s="203" t="s">
        <v>82</v>
      </c>
      <c r="AY950" s="202" t="s">
        <v>137</v>
      </c>
      <c r="BK950" s="204">
        <f>BK951</f>
        <v>0</v>
      </c>
    </row>
    <row r="951" s="2" customFormat="1" ht="21.75" customHeight="1">
      <c r="A951" s="41"/>
      <c r="B951" s="42"/>
      <c r="C951" s="207" t="s">
        <v>1824</v>
      </c>
      <c r="D951" s="207" t="s">
        <v>140</v>
      </c>
      <c r="E951" s="208" t="s">
        <v>1825</v>
      </c>
      <c r="F951" s="209" t="s">
        <v>1826</v>
      </c>
      <c r="G951" s="210" t="s">
        <v>143</v>
      </c>
      <c r="H951" s="211">
        <v>1</v>
      </c>
      <c r="I951" s="212"/>
      <c r="J951" s="213">
        <f>ROUND(I951*H951,2)</f>
        <v>0</v>
      </c>
      <c r="K951" s="209" t="s">
        <v>36</v>
      </c>
      <c r="L951" s="47"/>
      <c r="M951" s="271" t="s">
        <v>36</v>
      </c>
      <c r="N951" s="272" t="s">
        <v>53</v>
      </c>
      <c r="O951" s="273"/>
      <c r="P951" s="274">
        <f>O951*H951</f>
        <v>0</v>
      </c>
      <c r="Q951" s="274">
        <v>0</v>
      </c>
      <c r="R951" s="274">
        <f>Q951*H951</f>
        <v>0</v>
      </c>
      <c r="S951" s="274">
        <v>0</v>
      </c>
      <c r="T951" s="275">
        <f>S951*H951</f>
        <v>0</v>
      </c>
      <c r="U951" s="41"/>
      <c r="V951" s="41"/>
      <c r="W951" s="41"/>
      <c r="X951" s="41"/>
      <c r="Y951" s="41"/>
      <c r="Z951" s="41"/>
      <c r="AA951" s="41"/>
      <c r="AB951" s="41"/>
      <c r="AC951" s="41"/>
      <c r="AD951" s="41"/>
      <c r="AE951" s="41"/>
      <c r="AR951" s="218" t="s">
        <v>1827</v>
      </c>
      <c r="AT951" s="218" t="s">
        <v>140</v>
      </c>
      <c r="AU951" s="218" t="s">
        <v>23</v>
      </c>
      <c r="AY951" s="19" t="s">
        <v>137</v>
      </c>
      <c r="BE951" s="219">
        <f>IF(N951="základní",J951,0)</f>
        <v>0</v>
      </c>
      <c r="BF951" s="219">
        <f>IF(N951="snížená",J951,0)</f>
        <v>0</v>
      </c>
      <c r="BG951" s="219">
        <f>IF(N951="zákl. přenesená",J951,0)</f>
        <v>0</v>
      </c>
      <c r="BH951" s="219">
        <f>IF(N951="sníž. přenesená",J951,0)</f>
        <v>0</v>
      </c>
      <c r="BI951" s="219">
        <f>IF(N951="nulová",J951,0)</f>
        <v>0</v>
      </c>
      <c r="BJ951" s="19" t="s">
        <v>23</v>
      </c>
      <c r="BK951" s="219">
        <f>ROUND(I951*H951,2)</f>
        <v>0</v>
      </c>
      <c r="BL951" s="19" t="s">
        <v>1827</v>
      </c>
      <c r="BM951" s="218" t="s">
        <v>1828</v>
      </c>
    </row>
    <row r="952" s="2" customFormat="1" ht="6.96" customHeight="1">
      <c r="A952" s="41"/>
      <c r="B952" s="62"/>
      <c r="C952" s="63"/>
      <c r="D952" s="63"/>
      <c r="E952" s="63"/>
      <c r="F952" s="63"/>
      <c r="G952" s="63"/>
      <c r="H952" s="63"/>
      <c r="I952" s="63"/>
      <c r="J952" s="63"/>
      <c r="K952" s="63"/>
      <c r="L952" s="47"/>
      <c r="M952" s="41"/>
      <c r="O952" s="41"/>
      <c r="P952" s="41"/>
      <c r="Q952" s="41"/>
      <c r="R952" s="41"/>
      <c r="S952" s="41"/>
      <c r="T952" s="41"/>
      <c r="U952" s="41"/>
      <c r="V952" s="41"/>
      <c r="W952" s="41"/>
      <c r="X952" s="41"/>
      <c r="Y952" s="41"/>
      <c r="Z952" s="41"/>
      <c r="AA952" s="41"/>
      <c r="AB952" s="41"/>
      <c r="AC952" s="41"/>
      <c r="AD952" s="41"/>
      <c r="AE952" s="41"/>
    </row>
  </sheetData>
  <sheetProtection sheet="1" autoFilter="0" formatColumns="0" formatRows="0" objects="1" scenarios="1" spinCount="100000" saltValue="S98IPbxvkq15PhnRDfJUend3ozbh8jQI2YizCXqewPJywDsfhwrtjA+1iz6riyNAwwq+mFtb3r6q8nZKH7QaFw==" hashValue="st84XOnKpDPo5mo3ZZtGZZmJmlEkO4HN5/E2Xeq5dnft+B+df1LJwkOq1ppEIP8RE57gpx7rdouwrGalGb8Ktg==" algorithmName="SHA-512" password="CC35"/>
  <autoFilter ref="C110:K951"/>
  <mergeCells count="9">
    <mergeCell ref="E7:H7"/>
    <mergeCell ref="E9:H9"/>
    <mergeCell ref="E18:H18"/>
    <mergeCell ref="E27:H27"/>
    <mergeCell ref="E48:H48"/>
    <mergeCell ref="E50:H50"/>
    <mergeCell ref="E101:H101"/>
    <mergeCell ref="E103:H103"/>
    <mergeCell ref="L2:V2"/>
  </mergeCells>
  <hyperlinks>
    <hyperlink ref="F115" r:id="rId1" display="https://podminky.urs.cz/item/CS_URS_2021_02/121151105"/>
    <hyperlink ref="F119" r:id="rId2" display="https://podminky.urs.cz/item/CS_URS_2021_02/132251255"/>
    <hyperlink ref="F123" r:id="rId3" display="https://podminky.urs.cz/item/CS_URS_2021_02/171151103"/>
    <hyperlink ref="F127" r:id="rId4" display="https://podminky.urs.cz/item/CS_URS_2021_02/174101101"/>
    <hyperlink ref="F133" r:id="rId5" display="https://podminky.urs.cz/item/CS_URS_2021_02/167151111"/>
    <hyperlink ref="F137" r:id="rId6" display="https://podminky.urs.cz/item/CS_URS_2021_02/162751117"/>
    <hyperlink ref="F140" r:id="rId7" display="https://podminky.urs.cz/item/CS_URS_2021_02/171201231"/>
    <hyperlink ref="F143" r:id="rId8" display="https://podminky.urs.cz/item/CS_URS_2021_02/181102302"/>
    <hyperlink ref="F153" r:id="rId9" display="https://podminky.urs.cz/item/CS_URS_2021_02/213141111"/>
    <hyperlink ref="F160" r:id="rId10" display="https://podminky.urs.cz/item/CS_URS_2021_02/271532213"/>
    <hyperlink ref="F164" r:id="rId11" display="https://podminky.urs.cz/item/CS_URS_2021_02/273313611"/>
    <hyperlink ref="F171" r:id="rId12" display="https://podminky.urs.cz/item/CS_URS_2021_02/273313611"/>
    <hyperlink ref="F176" r:id="rId13" display="https://podminky.urs.cz/item/CS_URS_2021_02/273351121"/>
    <hyperlink ref="F182" r:id="rId14" display="https://podminky.urs.cz/item/CS_URS_2021_02/273351122"/>
    <hyperlink ref="F185" r:id="rId15" display="https://podminky.urs.cz/item/CS_URS_2021_02/273362021"/>
    <hyperlink ref="F189" r:id="rId16" display="https://podminky.urs.cz/item/CS_URS_2021_02/274351121"/>
    <hyperlink ref="F193" r:id="rId17" display="https://podminky.urs.cz/item/CS_URS_2021_02/274351122"/>
    <hyperlink ref="F196" r:id="rId18" display="https://podminky.urs.cz/item/CS_URS_2021_02/279361821"/>
    <hyperlink ref="F209" r:id="rId19" display="https://podminky.urs.cz/item/CS_URS_2021_02/311272211"/>
    <hyperlink ref="F217" r:id="rId20" display="https://podminky.urs.cz/item/CS_URS_2021_02/317142422"/>
    <hyperlink ref="F220" r:id="rId21" display="https://podminky.urs.cz/item/CS_URS_2021_02/317142432"/>
    <hyperlink ref="F240" r:id="rId22" display="https://podminky.urs.cz/item/CS_URS_2021_02/317361821"/>
    <hyperlink ref="F261" r:id="rId23" display="https://podminky.urs.cz/item/CS_URS_2021_02/342272235"/>
    <hyperlink ref="F267" r:id="rId24" display="https://podminky.urs.cz/item/CS_URS_2021_02/342291121"/>
    <hyperlink ref="F273" r:id="rId25" display="https://podminky.urs.cz/item/CS_URS_2021_02/612231003"/>
    <hyperlink ref="F280" r:id="rId26" display="https://podminky.urs.cz/item/CS_URS_2021_02/411321515"/>
    <hyperlink ref="F284" r:id="rId27" display="https://podminky.urs.cz/item/CS_URS_2021_02/411351011"/>
    <hyperlink ref="F288" r:id="rId28" display="https://podminky.urs.cz/item/CS_URS_2021_02/411351012"/>
    <hyperlink ref="F291" r:id="rId29" display="https://podminky.urs.cz/item/CS_URS_2021_02/411354313"/>
    <hyperlink ref="F294" r:id="rId30" display="https://podminky.urs.cz/item/CS_URS_2021_02/411354314"/>
    <hyperlink ref="F297" r:id="rId31" display="https://podminky.urs.cz/item/CS_URS_2021_02/411361821"/>
    <hyperlink ref="F320" r:id="rId32" display="https://podminky.urs.cz/item/CS_URS_2021_02/417321414"/>
    <hyperlink ref="F324" r:id="rId33" display="https://podminky.urs.cz/item/CS_URS_2021_02/417351115"/>
    <hyperlink ref="F328" r:id="rId34" display="https://podminky.urs.cz/item/CS_URS_2021_02/417351116"/>
    <hyperlink ref="F332" r:id="rId35" display="https://podminky.urs.cz/item/CS_URS_2021_02/417361821"/>
    <hyperlink ref="F335" r:id="rId36" display="https://podminky.urs.cz/item/CS_URS_2021_02/430321515"/>
    <hyperlink ref="F338" r:id="rId37" display="https://podminky.urs.cz/item/CS_URS_2021_02/430361821"/>
    <hyperlink ref="F342" r:id="rId38" display="https://podminky.urs.cz/item/CS_URS_2021_02/431351121"/>
    <hyperlink ref="F345" r:id="rId39" display="https://podminky.urs.cz/item/CS_URS_2021_02/431351122"/>
    <hyperlink ref="F365" r:id="rId40" display="https://podminky.urs.cz/item/CS_URS_2021_02/612131101"/>
    <hyperlink ref="F368" r:id="rId41" display="https://podminky.urs.cz/item/CS_URS_2021_02/612142001"/>
    <hyperlink ref="F372" r:id="rId42" display="https://podminky.urs.cz/item/CS_URS_2021_02/612311131"/>
    <hyperlink ref="F375" r:id="rId43" display="https://podminky.urs.cz/item/CS_URS_2021_02/619995001"/>
    <hyperlink ref="F378" r:id="rId44" display="https://podminky.urs.cz/item/CS_URS_2021_02/622142001"/>
    <hyperlink ref="F382" r:id="rId45" display="https://podminky.urs.cz/item/CS_URS_2021_02/622143001"/>
    <hyperlink ref="F388" r:id="rId46" display="https://podminky.urs.cz/item/CS_URS_2021_02/622143003"/>
    <hyperlink ref="F393" r:id="rId47" display="https://podminky.urs.cz/item/CS_URS_2021_02/622143003"/>
    <hyperlink ref="F399" r:id="rId48" display="https://podminky.urs.cz/item/CS_URS_2021_02/622143004"/>
    <hyperlink ref="F421" r:id="rId49" display="https://podminky.urs.cz/item/CS_URS_2021_02/629991011"/>
    <hyperlink ref="F429" r:id="rId50" display="https://podminky.urs.cz/item/CS_URS_2021_02/632481213"/>
    <hyperlink ref="F434" r:id="rId51" display="https://podminky.urs.cz/item/CS_URS_2021_02/895270001"/>
    <hyperlink ref="F438" r:id="rId52" display="https://podminky.urs.cz/item/CS_URS_2021_02/895270021"/>
    <hyperlink ref="F442" r:id="rId53" display="https://podminky.urs.cz/item/CS_URS_2021_02/895270051"/>
    <hyperlink ref="F446" r:id="rId54" display="https://podminky.urs.cz/item/CS_URS_2021_02/895270067"/>
    <hyperlink ref="F450" r:id="rId55" display="https://podminky.urs.cz/item/CS_URS_2021_02/941311111"/>
    <hyperlink ref="F453" r:id="rId56" display="https://podminky.urs.cz/item/CS_URS_2021_02/941311211"/>
    <hyperlink ref="F457" r:id="rId57" display="https://podminky.urs.cz/item/CS_URS_2021_02/941311811"/>
    <hyperlink ref="F460" r:id="rId58" display="https://podminky.urs.cz/item/CS_URS_2021_02/949101111"/>
    <hyperlink ref="F465" r:id="rId59" display="https://podminky.urs.cz/item/CS_URS_2021_02/952901111"/>
    <hyperlink ref="F468" r:id="rId60" display="https://podminky.urs.cz/item/CS_URS_2021_02/HZS1301"/>
    <hyperlink ref="F474" r:id="rId61" display="https://podminky.urs.cz/item/CS_URS_2021_02/998011001"/>
    <hyperlink ref="F516" r:id="rId62" display="https://podminky.urs.cz/item/CS_URS_2021_02/711111001"/>
    <hyperlink ref="F521" r:id="rId63" display="https://podminky.urs.cz/item/CS_URS_2021_02/711112001"/>
    <hyperlink ref="F527" r:id="rId64" display="https://podminky.urs.cz/item/CS_URS_2021_02/711141559"/>
    <hyperlink ref="F532" r:id="rId65" display="https://podminky.urs.cz/item/CS_URS_2021_02/711142559"/>
    <hyperlink ref="F537" r:id="rId66" display="https://podminky.urs.cz/item/CS_URS_2021_02/711161212"/>
    <hyperlink ref="F540" r:id="rId67" display="https://podminky.urs.cz/item/CS_URS_2021_02/711161384"/>
    <hyperlink ref="F543" r:id="rId68" display="https://podminky.urs.cz/item/CS_URS_2021_02/711193121"/>
    <hyperlink ref="F549" r:id="rId69" display="https://podminky.urs.cz/item/CS_URS_2021_02/711193131"/>
    <hyperlink ref="F567" r:id="rId70" display="https://podminky.urs.cz/item/CS_URS_2021_02/711747067"/>
    <hyperlink ref="F574" r:id="rId71" display="https://podminky.urs.cz/item/CS_URS_2021_02/998711101"/>
    <hyperlink ref="F581" r:id="rId72" display="https://podminky.urs.cz/item/CS_URS_2021_02/712311101"/>
    <hyperlink ref="F588" r:id="rId73" display="https://podminky.urs.cz/item/CS_URS_2021_02/712331111"/>
    <hyperlink ref="F595" r:id="rId74" display="https://podminky.urs.cz/item/CS_URS_2021_02/712391171"/>
    <hyperlink ref="F600" r:id="rId75" display="https://podminky.urs.cz/item/CS_URS_2021_02/712771251"/>
    <hyperlink ref="F606" r:id="rId76" display="https://podminky.urs.cz/item/CS_URS_2021_02/712771601"/>
    <hyperlink ref="F612" r:id="rId77" display="https://podminky.urs.cz/item/CS_URS_2021_02/712997001"/>
    <hyperlink ref="F619" r:id="rId78" display="https://podminky.urs.cz/item/CS_URS_2021_02/998712101"/>
    <hyperlink ref="F625" r:id="rId79" display="https://podminky.urs.cz/item/CS_URS_2021_02/713121121"/>
    <hyperlink ref="F635" r:id="rId80" display="https://podminky.urs.cz/item/CS_URS_2021_02/713131141"/>
    <hyperlink ref="F642" r:id="rId81" display="https://podminky.urs.cz/item/CS_URS_2021_02/713141136"/>
    <hyperlink ref="F649" r:id="rId82" display="https://podminky.urs.cz/item/CS_URS_2021_02/998713101"/>
    <hyperlink ref="F656" r:id="rId83" display="https://podminky.urs.cz/item/CS_URS_2021_02/766414243"/>
    <hyperlink ref="F662" r:id="rId84" display="https://podminky.urs.cz/item/CS_URS_2021_02/762395000"/>
    <hyperlink ref="F665" r:id="rId85" display="https://podminky.urs.cz/item/CS_URS_2021_02/998762101"/>
    <hyperlink ref="F670" r:id="rId86" display="https://podminky.urs.cz/item/CS_URS_2021_02/763131451"/>
    <hyperlink ref="F676" r:id="rId87" display="https://podminky.urs.cz/item/CS_URS_2021_02/763131714"/>
    <hyperlink ref="F679" r:id="rId88" display="https://podminky.urs.cz/item/CS_URS_2021_02/763131751"/>
    <hyperlink ref="F686" r:id="rId89" display="https://podminky.urs.cz/item/CS_URS_2021_02/763171214"/>
    <hyperlink ref="F692" r:id="rId90" display="https://podminky.urs.cz/item/CS_URS_2021_02/998763301"/>
    <hyperlink ref="F701" r:id="rId91" display="https://podminky.urs.cz/item/CS_URS_2021_02/712363352"/>
    <hyperlink ref="F704" r:id="rId92" display="https://podminky.urs.cz/item/CS_URS_2021_02/712363353"/>
    <hyperlink ref="F711" r:id="rId93" display="https://podminky.urs.cz/item/CS_URS_2021_02/764216642"/>
    <hyperlink ref="F716" r:id="rId94" display="https://podminky.urs.cz/item/CS_URS_2021_02/998764101"/>
    <hyperlink ref="F774" r:id="rId95" display="https://podminky.urs.cz/item/CS_URS_2021_02/766629214"/>
    <hyperlink ref="F780" r:id="rId96" display="https://podminky.urs.cz/item/CS_URS_2021_02/767531111"/>
    <hyperlink ref="F786" r:id="rId97" display="https://podminky.urs.cz/item/CS_URS_2021_02/767531121"/>
    <hyperlink ref="F803" r:id="rId98" display="https://podminky.urs.cz/item/CS_URS_2021_02/767646401"/>
    <hyperlink ref="F822" r:id="rId99" display="https://podminky.urs.cz/item/CS_URS_2021_02/767995115"/>
    <hyperlink ref="F838" r:id="rId100" display="https://podminky.urs.cz/item/CS_URS_2021_02/998767101"/>
    <hyperlink ref="F852" r:id="rId101" display="https://podminky.urs.cz/item/CS_URS_2021_02/771474112"/>
    <hyperlink ref="F864" r:id="rId102" display="https://podminky.urs.cz/item/CS_URS_2021_02/771574113"/>
    <hyperlink ref="F871" r:id="rId103" display="https://podminky.urs.cz/item/CS_URS_2021_02/771579191"/>
    <hyperlink ref="F874" r:id="rId104" display="https://podminky.urs.cz/item/CS_URS_2021_02/771579196"/>
    <hyperlink ref="F877" r:id="rId105" display="https://podminky.urs.cz/item/CS_URS_2021_02/771591115"/>
    <hyperlink ref="F885" r:id="rId106" display="https://podminky.urs.cz/item/CS_URS_2021_02/998771101"/>
    <hyperlink ref="F888" r:id="rId107" display="https://podminky.urs.cz/item/CS_URS_2021_02/632451103"/>
    <hyperlink ref="F891" r:id="rId108" display="https://podminky.urs.cz/item/CS_URS_2021_02/998777101"/>
    <hyperlink ref="F894" r:id="rId109" display="https://podminky.urs.cz/item/CS_URS_2021_02/781474115"/>
    <hyperlink ref="F900" r:id="rId110" display="https://podminky.urs.cz/item/CS_URS_2021_02/781479191"/>
    <hyperlink ref="F903" r:id="rId111" display="https://podminky.urs.cz/item/CS_URS_2021_02/781479196"/>
    <hyperlink ref="F906" r:id="rId112" display="https://podminky.urs.cz/item/CS_URS_2021_02/781494111"/>
    <hyperlink ref="F909" r:id="rId113" display="https://podminky.urs.cz/item/CS_URS_2021_02/781494511"/>
    <hyperlink ref="F913" r:id="rId114" display="https://podminky.urs.cz/item/CS_URS_2021_02/998781101"/>
    <hyperlink ref="F935" r:id="rId115" display="https://podminky.urs.cz/item/CS_URS_2021_02/784181121"/>
    <hyperlink ref="F938" r:id="rId116" display="https://podminky.urs.cz/item/CS_URS_2021_02/784211111"/>
    <hyperlink ref="F941" r:id="rId117" display="https://podminky.urs.cz/item/CS_URS_2021_02/78421115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18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97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2"/>
      <c r="AT3" s="19" t="s">
        <v>91</v>
      </c>
    </row>
    <row r="4" s="1" customFormat="1" ht="24.96" customHeight="1">
      <c r="B4" s="22"/>
      <c r="D4" s="133" t="s">
        <v>110</v>
      </c>
      <c r="L4" s="22"/>
      <c r="M4" s="13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5" t="s">
        <v>16</v>
      </c>
      <c r="L6" s="22"/>
    </row>
    <row r="7" s="1" customFormat="1" ht="16.5" customHeight="1">
      <c r="B7" s="22"/>
      <c r="E7" s="136" t="str">
        <f>'Rekapitulace stavby'!K6</f>
        <v>MŠ Horní Bludovice</v>
      </c>
      <c r="F7" s="135"/>
      <c r="G7" s="135"/>
      <c r="H7" s="135"/>
      <c r="L7" s="22"/>
    </row>
    <row r="8" s="2" customFormat="1" ht="12" customHeight="1">
      <c r="A8" s="41"/>
      <c r="B8" s="47"/>
      <c r="C8" s="41"/>
      <c r="D8" s="135" t="s">
        <v>111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1829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19</v>
      </c>
      <c r="E11" s="41"/>
      <c r="F11" s="139" t="s">
        <v>36</v>
      </c>
      <c r="G11" s="41"/>
      <c r="H11" s="41"/>
      <c r="I11" s="135" t="s">
        <v>21</v>
      </c>
      <c r="J11" s="139" t="s">
        <v>36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24</v>
      </c>
      <c r="E12" s="41"/>
      <c r="F12" s="139" t="s">
        <v>25</v>
      </c>
      <c r="G12" s="41"/>
      <c r="H12" s="41"/>
      <c r="I12" s="135" t="s">
        <v>26</v>
      </c>
      <c r="J12" s="140" t="str">
        <f>'Rekapitulace stavby'!AN8</f>
        <v>12. 8. 2022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34</v>
      </c>
      <c r="E14" s="41"/>
      <c r="F14" s="41"/>
      <c r="G14" s="41"/>
      <c r="H14" s="41"/>
      <c r="I14" s="135" t="s">
        <v>35</v>
      </c>
      <c r="J14" s="139" t="s">
        <v>36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37</v>
      </c>
      <c r="F15" s="41"/>
      <c r="G15" s="41"/>
      <c r="H15" s="41"/>
      <c r="I15" s="135" t="s">
        <v>38</v>
      </c>
      <c r="J15" s="139" t="s">
        <v>36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39</v>
      </c>
      <c r="E17" s="41"/>
      <c r="F17" s="41"/>
      <c r="G17" s="41"/>
      <c r="H17" s="41"/>
      <c r="I17" s="135" t="s">
        <v>35</v>
      </c>
      <c r="J17" s="35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5" t="str">
        <f>'Rekapitulace stavby'!E14</f>
        <v>Vyplň údaj</v>
      </c>
      <c r="F18" s="139"/>
      <c r="G18" s="139"/>
      <c r="H18" s="139"/>
      <c r="I18" s="135" t="s">
        <v>38</v>
      </c>
      <c r="J18" s="35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41</v>
      </c>
      <c r="E20" s="41"/>
      <c r="F20" s="41"/>
      <c r="G20" s="41"/>
      <c r="H20" s="41"/>
      <c r="I20" s="135" t="s">
        <v>35</v>
      </c>
      <c r="J20" s="139" t="s">
        <v>36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42</v>
      </c>
      <c r="F21" s="41"/>
      <c r="G21" s="41"/>
      <c r="H21" s="41"/>
      <c r="I21" s="135" t="s">
        <v>38</v>
      </c>
      <c r="J21" s="139" t="s">
        <v>36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44</v>
      </c>
      <c r="E23" s="41"/>
      <c r="F23" s="41"/>
      <c r="G23" s="41"/>
      <c r="H23" s="41"/>
      <c r="I23" s="135" t="s">
        <v>35</v>
      </c>
      <c r="J23" s="139" t="s">
        <v>36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45</v>
      </c>
      <c r="F24" s="41"/>
      <c r="G24" s="41"/>
      <c r="H24" s="41"/>
      <c r="I24" s="135" t="s">
        <v>38</v>
      </c>
      <c r="J24" s="139" t="s">
        <v>36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46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36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48</v>
      </c>
      <c r="E30" s="41"/>
      <c r="F30" s="41"/>
      <c r="G30" s="41"/>
      <c r="H30" s="41"/>
      <c r="I30" s="41"/>
      <c r="J30" s="147">
        <f>ROUND(J92,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50</v>
      </c>
      <c r="G32" s="41"/>
      <c r="H32" s="41"/>
      <c r="I32" s="148" t="s">
        <v>49</v>
      </c>
      <c r="J32" s="148" t="s">
        <v>51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52</v>
      </c>
      <c r="E33" s="135" t="s">
        <v>53</v>
      </c>
      <c r="F33" s="150">
        <f>ROUND((SUM(BE92:BE305)),  2)</f>
        <v>0</v>
      </c>
      <c r="G33" s="41"/>
      <c r="H33" s="41"/>
      <c r="I33" s="151">
        <v>0.20999999999999999</v>
      </c>
      <c r="J33" s="150">
        <f>ROUND(((SUM(BE92:BE305))*I33),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54</v>
      </c>
      <c r="F34" s="150">
        <f>ROUND((SUM(BF92:BF305)),  2)</f>
        <v>0</v>
      </c>
      <c r="G34" s="41"/>
      <c r="H34" s="41"/>
      <c r="I34" s="151">
        <v>0.12</v>
      </c>
      <c r="J34" s="150">
        <f>ROUND(((SUM(BF92:BF305))*I34),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55</v>
      </c>
      <c r="F35" s="150">
        <f>ROUND((SUM(BG92:BG305)),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56</v>
      </c>
      <c r="F36" s="150">
        <f>ROUND((SUM(BH92:BH305)),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57</v>
      </c>
      <c r="F37" s="150">
        <f>ROUND((SUM(BI92:BI305)),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58</v>
      </c>
      <c r="E39" s="154"/>
      <c r="F39" s="154"/>
      <c r="G39" s="155" t="s">
        <v>59</v>
      </c>
      <c r="H39" s="156" t="s">
        <v>60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5" t="s">
        <v>113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4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MŠ Horní Bludovice</v>
      </c>
      <c r="F48" s="34"/>
      <c r="G48" s="34"/>
      <c r="H48" s="34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4" t="s">
        <v>111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01 ZTI - ZTI budova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4" t="s">
        <v>24</v>
      </c>
      <c r="D52" s="43"/>
      <c r="E52" s="43"/>
      <c r="F52" s="29" t="str">
        <f>F12</f>
        <v>Horní Bludovice</v>
      </c>
      <c r="G52" s="43"/>
      <c r="H52" s="43"/>
      <c r="I52" s="34" t="s">
        <v>26</v>
      </c>
      <c r="J52" s="75" t="str">
        <f>IF(J12="","",J12)</f>
        <v>12. 8. 2022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4" t="s">
        <v>34</v>
      </c>
      <c r="D54" s="43"/>
      <c r="E54" s="43"/>
      <c r="F54" s="29" t="str">
        <f>E15</f>
        <v>Obec Horní Bludovice</v>
      </c>
      <c r="G54" s="43"/>
      <c r="H54" s="43"/>
      <c r="I54" s="34" t="s">
        <v>41</v>
      </c>
      <c r="J54" s="39" t="str">
        <f>E21</f>
        <v>Stavební Klinika s.r.o.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4" t="s">
        <v>39</v>
      </c>
      <c r="D55" s="43"/>
      <c r="E55" s="43"/>
      <c r="F55" s="29" t="str">
        <f>IF(E18="","",E18)</f>
        <v>Vyplň údaj</v>
      </c>
      <c r="G55" s="43"/>
      <c r="H55" s="43"/>
      <c r="I55" s="34" t="s">
        <v>44</v>
      </c>
      <c r="J55" s="39" t="str">
        <f>E24</f>
        <v>Ing. Jiří Novotný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114</v>
      </c>
      <c r="D57" s="165"/>
      <c r="E57" s="165"/>
      <c r="F57" s="165"/>
      <c r="G57" s="165"/>
      <c r="H57" s="165"/>
      <c r="I57" s="165"/>
      <c r="J57" s="166" t="s">
        <v>115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80</v>
      </c>
      <c r="D59" s="43"/>
      <c r="E59" s="43"/>
      <c r="F59" s="43"/>
      <c r="G59" s="43"/>
      <c r="H59" s="43"/>
      <c r="I59" s="43"/>
      <c r="J59" s="105">
        <f>J92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19" t="s">
        <v>116</v>
      </c>
    </row>
    <row r="60" s="9" customFormat="1" ht="24.96" customHeight="1">
      <c r="A60" s="9"/>
      <c r="B60" s="168"/>
      <c r="C60" s="169"/>
      <c r="D60" s="170" t="s">
        <v>188</v>
      </c>
      <c r="E60" s="171"/>
      <c r="F60" s="171"/>
      <c r="G60" s="171"/>
      <c r="H60" s="171"/>
      <c r="I60" s="171"/>
      <c r="J60" s="172">
        <f>J93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1830</v>
      </c>
      <c r="E61" s="177"/>
      <c r="F61" s="177"/>
      <c r="G61" s="177"/>
      <c r="H61" s="177"/>
      <c r="I61" s="177"/>
      <c r="J61" s="178">
        <f>J94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189</v>
      </c>
      <c r="E62" s="177"/>
      <c r="F62" s="177"/>
      <c r="G62" s="177"/>
      <c r="H62" s="177"/>
      <c r="I62" s="177"/>
      <c r="J62" s="178">
        <f>J104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194</v>
      </c>
      <c r="E63" s="177"/>
      <c r="F63" s="177"/>
      <c r="G63" s="177"/>
      <c r="H63" s="177"/>
      <c r="I63" s="177"/>
      <c r="J63" s="178">
        <f>J127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1831</v>
      </c>
      <c r="E64" s="177"/>
      <c r="F64" s="177"/>
      <c r="G64" s="177"/>
      <c r="H64" s="177"/>
      <c r="I64" s="177"/>
      <c r="J64" s="178">
        <f>J132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8"/>
      <c r="C65" s="169"/>
      <c r="D65" s="170" t="s">
        <v>201</v>
      </c>
      <c r="E65" s="171"/>
      <c r="F65" s="171"/>
      <c r="G65" s="171"/>
      <c r="H65" s="171"/>
      <c r="I65" s="171"/>
      <c r="J65" s="172">
        <f>J139</f>
        <v>0</v>
      </c>
      <c r="K65" s="169"/>
      <c r="L65" s="173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74"/>
      <c r="C66" s="175"/>
      <c r="D66" s="176" t="s">
        <v>205</v>
      </c>
      <c r="E66" s="177"/>
      <c r="F66" s="177"/>
      <c r="G66" s="177"/>
      <c r="H66" s="177"/>
      <c r="I66" s="177"/>
      <c r="J66" s="178">
        <f>J140</f>
        <v>0</v>
      </c>
      <c r="K66" s="175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4"/>
      <c r="C67" s="175"/>
      <c r="D67" s="176" t="s">
        <v>1832</v>
      </c>
      <c r="E67" s="177"/>
      <c r="F67" s="177"/>
      <c r="G67" s="177"/>
      <c r="H67" s="177"/>
      <c r="I67" s="177"/>
      <c r="J67" s="178">
        <f>J202</f>
        <v>0</v>
      </c>
      <c r="K67" s="175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4"/>
      <c r="C68" s="175"/>
      <c r="D68" s="176" t="s">
        <v>1833</v>
      </c>
      <c r="E68" s="177"/>
      <c r="F68" s="177"/>
      <c r="G68" s="177"/>
      <c r="H68" s="177"/>
      <c r="I68" s="177"/>
      <c r="J68" s="178">
        <f>J244</f>
        <v>0</v>
      </c>
      <c r="K68" s="175"/>
      <c r="L68" s="17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4"/>
      <c r="C69" s="175"/>
      <c r="D69" s="176" t="s">
        <v>1834</v>
      </c>
      <c r="E69" s="177"/>
      <c r="F69" s="177"/>
      <c r="G69" s="177"/>
      <c r="H69" s="177"/>
      <c r="I69" s="177"/>
      <c r="J69" s="178">
        <f>J247</f>
        <v>0</v>
      </c>
      <c r="K69" s="175"/>
      <c r="L69" s="17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4"/>
      <c r="C70" s="175"/>
      <c r="D70" s="176" t="s">
        <v>1835</v>
      </c>
      <c r="E70" s="177"/>
      <c r="F70" s="177"/>
      <c r="G70" s="177"/>
      <c r="H70" s="177"/>
      <c r="I70" s="177"/>
      <c r="J70" s="178">
        <f>J284</f>
        <v>0</v>
      </c>
      <c r="K70" s="175"/>
      <c r="L70" s="179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4"/>
      <c r="C71" s="175"/>
      <c r="D71" s="176" t="s">
        <v>1836</v>
      </c>
      <c r="E71" s="177"/>
      <c r="F71" s="177"/>
      <c r="G71" s="177"/>
      <c r="H71" s="177"/>
      <c r="I71" s="177"/>
      <c r="J71" s="178">
        <f>J289</f>
        <v>0</v>
      </c>
      <c r="K71" s="175"/>
      <c r="L71" s="179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4"/>
      <c r="C72" s="175"/>
      <c r="D72" s="176" t="s">
        <v>1837</v>
      </c>
      <c r="E72" s="177"/>
      <c r="F72" s="177"/>
      <c r="G72" s="177"/>
      <c r="H72" s="177"/>
      <c r="I72" s="177"/>
      <c r="J72" s="178">
        <f>J292</f>
        <v>0</v>
      </c>
      <c r="K72" s="175"/>
      <c r="L72" s="179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2" customFormat="1" ht="21.84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3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6.96" customHeight="1">
      <c r="A74" s="41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8" s="2" customFormat="1" ht="6.96" customHeight="1">
      <c r="A78" s="41"/>
      <c r="B78" s="64"/>
      <c r="C78" s="65"/>
      <c r="D78" s="65"/>
      <c r="E78" s="65"/>
      <c r="F78" s="65"/>
      <c r="G78" s="65"/>
      <c r="H78" s="65"/>
      <c r="I78" s="65"/>
      <c r="J78" s="65"/>
      <c r="K78" s="65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24.96" customHeight="1">
      <c r="A79" s="41"/>
      <c r="B79" s="42"/>
      <c r="C79" s="25" t="s">
        <v>122</v>
      </c>
      <c r="D79" s="43"/>
      <c r="E79" s="43"/>
      <c r="F79" s="43"/>
      <c r="G79" s="43"/>
      <c r="H79" s="43"/>
      <c r="I79" s="43"/>
      <c r="J79" s="43"/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2" customHeight="1">
      <c r="A81" s="41"/>
      <c r="B81" s="42"/>
      <c r="C81" s="34" t="s">
        <v>16</v>
      </c>
      <c r="D81" s="43"/>
      <c r="E81" s="43"/>
      <c r="F81" s="43"/>
      <c r="G81" s="43"/>
      <c r="H81" s="43"/>
      <c r="I81" s="43"/>
      <c r="J81" s="43"/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6.5" customHeight="1">
      <c r="A82" s="41"/>
      <c r="B82" s="42"/>
      <c r="C82" s="43"/>
      <c r="D82" s="43"/>
      <c r="E82" s="163" t="str">
        <f>E7</f>
        <v>MŠ Horní Bludovice</v>
      </c>
      <c r="F82" s="34"/>
      <c r="G82" s="34"/>
      <c r="H82" s="34"/>
      <c r="I82" s="43"/>
      <c r="J82" s="43"/>
      <c r="K82" s="43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2" customHeight="1">
      <c r="A83" s="41"/>
      <c r="B83" s="42"/>
      <c r="C83" s="34" t="s">
        <v>111</v>
      </c>
      <c r="D83" s="43"/>
      <c r="E83" s="43"/>
      <c r="F83" s="43"/>
      <c r="G83" s="43"/>
      <c r="H83" s="43"/>
      <c r="I83" s="43"/>
      <c r="J83" s="43"/>
      <c r="K83" s="43"/>
      <c r="L83" s="13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6.5" customHeight="1">
      <c r="A84" s="41"/>
      <c r="B84" s="42"/>
      <c r="C84" s="43"/>
      <c r="D84" s="43"/>
      <c r="E84" s="72" t="str">
        <f>E9</f>
        <v>01 ZTI - ZTI budova</v>
      </c>
      <c r="F84" s="43"/>
      <c r="G84" s="43"/>
      <c r="H84" s="43"/>
      <c r="I84" s="43"/>
      <c r="J84" s="43"/>
      <c r="K84" s="43"/>
      <c r="L84" s="13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6.96" customHeight="1">
      <c r="A85" s="41"/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13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2" customHeight="1">
      <c r="A86" s="41"/>
      <c r="B86" s="42"/>
      <c r="C86" s="34" t="s">
        <v>24</v>
      </c>
      <c r="D86" s="43"/>
      <c r="E86" s="43"/>
      <c r="F86" s="29" t="str">
        <f>F12</f>
        <v>Horní Bludovice</v>
      </c>
      <c r="G86" s="43"/>
      <c r="H86" s="43"/>
      <c r="I86" s="34" t="s">
        <v>26</v>
      </c>
      <c r="J86" s="75" t="str">
        <f>IF(J12="","",J12)</f>
        <v>12. 8. 2022</v>
      </c>
      <c r="K86" s="43"/>
      <c r="L86" s="13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6.96" customHeight="1">
      <c r="A87" s="41"/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13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5.15" customHeight="1">
      <c r="A88" s="41"/>
      <c r="B88" s="42"/>
      <c r="C88" s="34" t="s">
        <v>34</v>
      </c>
      <c r="D88" s="43"/>
      <c r="E88" s="43"/>
      <c r="F88" s="29" t="str">
        <f>E15</f>
        <v>Obec Horní Bludovice</v>
      </c>
      <c r="G88" s="43"/>
      <c r="H88" s="43"/>
      <c r="I88" s="34" t="s">
        <v>41</v>
      </c>
      <c r="J88" s="39" t="str">
        <f>E21</f>
        <v>Stavební Klinika s.r.o.</v>
      </c>
      <c r="K88" s="43"/>
      <c r="L88" s="13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5.15" customHeight="1">
      <c r="A89" s="41"/>
      <c r="B89" s="42"/>
      <c r="C89" s="34" t="s">
        <v>39</v>
      </c>
      <c r="D89" s="43"/>
      <c r="E89" s="43"/>
      <c r="F89" s="29" t="str">
        <f>IF(E18="","",E18)</f>
        <v>Vyplň údaj</v>
      </c>
      <c r="G89" s="43"/>
      <c r="H89" s="43"/>
      <c r="I89" s="34" t="s">
        <v>44</v>
      </c>
      <c r="J89" s="39" t="str">
        <f>E24</f>
        <v>Ing. Jiří Novotný</v>
      </c>
      <c r="K89" s="43"/>
      <c r="L89" s="13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10.32" customHeight="1">
      <c r="A90" s="41"/>
      <c r="B90" s="42"/>
      <c r="C90" s="43"/>
      <c r="D90" s="43"/>
      <c r="E90" s="43"/>
      <c r="F90" s="43"/>
      <c r="G90" s="43"/>
      <c r="H90" s="43"/>
      <c r="I90" s="43"/>
      <c r="J90" s="43"/>
      <c r="K90" s="43"/>
      <c r="L90" s="137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11" customFormat="1" ht="29.28" customHeight="1">
      <c r="A91" s="180"/>
      <c r="B91" s="181"/>
      <c r="C91" s="182" t="s">
        <v>123</v>
      </c>
      <c r="D91" s="183" t="s">
        <v>67</v>
      </c>
      <c r="E91" s="183" t="s">
        <v>63</v>
      </c>
      <c r="F91" s="183" t="s">
        <v>64</v>
      </c>
      <c r="G91" s="183" t="s">
        <v>124</v>
      </c>
      <c r="H91" s="183" t="s">
        <v>125</v>
      </c>
      <c r="I91" s="183" t="s">
        <v>126</v>
      </c>
      <c r="J91" s="183" t="s">
        <v>115</v>
      </c>
      <c r="K91" s="184" t="s">
        <v>127</v>
      </c>
      <c r="L91" s="185"/>
      <c r="M91" s="95" t="s">
        <v>36</v>
      </c>
      <c r="N91" s="96" t="s">
        <v>52</v>
      </c>
      <c r="O91" s="96" t="s">
        <v>128</v>
      </c>
      <c r="P91" s="96" t="s">
        <v>129</v>
      </c>
      <c r="Q91" s="96" t="s">
        <v>130</v>
      </c>
      <c r="R91" s="96" t="s">
        <v>131</v>
      </c>
      <c r="S91" s="96" t="s">
        <v>132</v>
      </c>
      <c r="T91" s="97" t="s">
        <v>133</v>
      </c>
      <c r="U91" s="180"/>
      <c r="V91" s="180"/>
      <c r="W91" s="180"/>
      <c r="X91" s="180"/>
      <c r="Y91" s="180"/>
      <c r="Z91" s="180"/>
      <c r="AA91" s="180"/>
      <c r="AB91" s="180"/>
      <c r="AC91" s="180"/>
      <c r="AD91" s="180"/>
      <c r="AE91" s="180"/>
    </row>
    <row r="92" s="2" customFormat="1" ht="22.8" customHeight="1">
      <c r="A92" s="41"/>
      <c r="B92" s="42"/>
      <c r="C92" s="102" t="s">
        <v>134</v>
      </c>
      <c r="D92" s="43"/>
      <c r="E92" s="43"/>
      <c r="F92" s="43"/>
      <c r="G92" s="43"/>
      <c r="H92" s="43"/>
      <c r="I92" s="43"/>
      <c r="J92" s="186">
        <f>BK92</f>
        <v>0</v>
      </c>
      <c r="K92" s="43"/>
      <c r="L92" s="47"/>
      <c r="M92" s="98"/>
      <c r="N92" s="187"/>
      <c r="O92" s="99"/>
      <c r="P92" s="188">
        <f>P93+P139</f>
        <v>0</v>
      </c>
      <c r="Q92" s="99"/>
      <c r="R92" s="188">
        <f>R93+R139</f>
        <v>30.90935</v>
      </c>
      <c r="S92" s="99"/>
      <c r="T92" s="189">
        <f>T93+T139</f>
        <v>8.141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19" t="s">
        <v>81</v>
      </c>
      <c r="AU92" s="19" t="s">
        <v>116</v>
      </c>
      <c r="BK92" s="190">
        <f>BK93+BK139</f>
        <v>0</v>
      </c>
    </row>
    <row r="93" s="12" customFormat="1" ht="25.92" customHeight="1">
      <c r="A93" s="12"/>
      <c r="B93" s="191"/>
      <c r="C93" s="192"/>
      <c r="D93" s="193" t="s">
        <v>81</v>
      </c>
      <c r="E93" s="194" t="s">
        <v>220</v>
      </c>
      <c r="F93" s="194" t="s">
        <v>221</v>
      </c>
      <c r="G93" s="192"/>
      <c r="H93" s="192"/>
      <c r="I93" s="195"/>
      <c r="J93" s="196">
        <f>BK93</f>
        <v>0</v>
      </c>
      <c r="K93" s="192"/>
      <c r="L93" s="197"/>
      <c r="M93" s="198"/>
      <c r="N93" s="199"/>
      <c r="O93" s="199"/>
      <c r="P93" s="200">
        <f>P94+P104+P127+P132</f>
        <v>0</v>
      </c>
      <c r="Q93" s="199"/>
      <c r="R93" s="200">
        <f>R94+R104+R127+R132</f>
        <v>29.4438</v>
      </c>
      <c r="S93" s="199"/>
      <c r="T93" s="201">
        <f>T94+T104+T127+T132</f>
        <v>8.141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2" t="s">
        <v>23</v>
      </c>
      <c r="AT93" s="203" t="s">
        <v>81</v>
      </c>
      <c r="AU93" s="203" t="s">
        <v>82</v>
      </c>
      <c r="AY93" s="202" t="s">
        <v>137</v>
      </c>
      <c r="BK93" s="204">
        <f>BK94+BK104+BK127+BK132</f>
        <v>0</v>
      </c>
    </row>
    <row r="94" s="12" customFormat="1" ht="22.8" customHeight="1">
      <c r="A94" s="12"/>
      <c r="B94" s="191"/>
      <c r="C94" s="192"/>
      <c r="D94" s="193" t="s">
        <v>81</v>
      </c>
      <c r="E94" s="205" t="s">
        <v>1838</v>
      </c>
      <c r="F94" s="205" t="s">
        <v>1839</v>
      </c>
      <c r="G94" s="192"/>
      <c r="H94" s="192"/>
      <c r="I94" s="195"/>
      <c r="J94" s="206">
        <f>BK94</f>
        <v>0</v>
      </c>
      <c r="K94" s="192"/>
      <c r="L94" s="197"/>
      <c r="M94" s="198"/>
      <c r="N94" s="199"/>
      <c r="O94" s="199"/>
      <c r="P94" s="200">
        <f>SUM(P95:P103)</f>
        <v>0</v>
      </c>
      <c r="Q94" s="199"/>
      <c r="R94" s="200">
        <f>SUM(R95:R103)</f>
        <v>0</v>
      </c>
      <c r="S94" s="199"/>
      <c r="T94" s="201">
        <f>SUM(T95:T103)</f>
        <v>6.5540000000000003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2" t="s">
        <v>23</v>
      </c>
      <c r="AT94" s="203" t="s">
        <v>81</v>
      </c>
      <c r="AU94" s="203" t="s">
        <v>23</v>
      </c>
      <c r="AY94" s="202" t="s">
        <v>137</v>
      </c>
      <c r="BK94" s="204">
        <f>SUM(BK95:BK103)</f>
        <v>0</v>
      </c>
    </row>
    <row r="95" s="2" customFormat="1" ht="55.5" customHeight="1">
      <c r="A95" s="41"/>
      <c r="B95" s="42"/>
      <c r="C95" s="207" t="s">
        <v>23</v>
      </c>
      <c r="D95" s="207" t="s">
        <v>140</v>
      </c>
      <c r="E95" s="208" t="s">
        <v>1840</v>
      </c>
      <c r="F95" s="209" t="s">
        <v>1841</v>
      </c>
      <c r="G95" s="210" t="s">
        <v>394</v>
      </c>
      <c r="H95" s="211">
        <v>13</v>
      </c>
      <c r="I95" s="212"/>
      <c r="J95" s="213">
        <f>ROUND(I95*H95,2)</f>
        <v>0</v>
      </c>
      <c r="K95" s="209" t="s">
        <v>226</v>
      </c>
      <c r="L95" s="47"/>
      <c r="M95" s="214" t="s">
        <v>36</v>
      </c>
      <c r="N95" s="215" t="s">
        <v>53</v>
      </c>
      <c r="O95" s="87"/>
      <c r="P95" s="216">
        <f>O95*H95</f>
        <v>0</v>
      </c>
      <c r="Q95" s="216">
        <v>0</v>
      </c>
      <c r="R95" s="216">
        <f>Q95*H95</f>
        <v>0</v>
      </c>
      <c r="S95" s="216">
        <v>0.13800000000000001</v>
      </c>
      <c r="T95" s="217">
        <f>S95*H95</f>
        <v>1.794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18" t="s">
        <v>150</v>
      </c>
      <c r="AT95" s="218" t="s">
        <v>140</v>
      </c>
      <c r="AU95" s="218" t="s">
        <v>91</v>
      </c>
      <c r="AY95" s="19" t="s">
        <v>137</v>
      </c>
      <c r="BE95" s="219">
        <f>IF(N95="základní",J95,0)</f>
        <v>0</v>
      </c>
      <c r="BF95" s="219">
        <f>IF(N95="snížená",J95,0)</f>
        <v>0</v>
      </c>
      <c r="BG95" s="219">
        <f>IF(N95="zákl. přenesená",J95,0)</f>
        <v>0</v>
      </c>
      <c r="BH95" s="219">
        <f>IF(N95="sníž. přenesená",J95,0)</f>
        <v>0</v>
      </c>
      <c r="BI95" s="219">
        <f>IF(N95="nulová",J95,0)</f>
        <v>0</v>
      </c>
      <c r="BJ95" s="19" t="s">
        <v>23</v>
      </c>
      <c r="BK95" s="219">
        <f>ROUND(I95*H95,2)</f>
        <v>0</v>
      </c>
      <c r="BL95" s="19" t="s">
        <v>150</v>
      </c>
      <c r="BM95" s="218" t="s">
        <v>1842</v>
      </c>
    </row>
    <row r="96" s="2" customFormat="1">
      <c r="A96" s="41"/>
      <c r="B96" s="42"/>
      <c r="C96" s="43"/>
      <c r="D96" s="256" t="s">
        <v>228</v>
      </c>
      <c r="E96" s="43"/>
      <c r="F96" s="257" t="s">
        <v>1843</v>
      </c>
      <c r="G96" s="43"/>
      <c r="H96" s="43"/>
      <c r="I96" s="258"/>
      <c r="J96" s="43"/>
      <c r="K96" s="43"/>
      <c r="L96" s="47"/>
      <c r="M96" s="259"/>
      <c r="N96" s="260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19" t="s">
        <v>228</v>
      </c>
      <c r="AU96" s="19" t="s">
        <v>91</v>
      </c>
    </row>
    <row r="97" s="14" customFormat="1">
      <c r="A97" s="14"/>
      <c r="B97" s="231"/>
      <c r="C97" s="232"/>
      <c r="D97" s="222" t="s">
        <v>147</v>
      </c>
      <c r="E97" s="233" t="s">
        <v>36</v>
      </c>
      <c r="F97" s="234" t="s">
        <v>301</v>
      </c>
      <c r="G97" s="232"/>
      <c r="H97" s="235">
        <v>13</v>
      </c>
      <c r="I97" s="236"/>
      <c r="J97" s="232"/>
      <c r="K97" s="232"/>
      <c r="L97" s="237"/>
      <c r="M97" s="238"/>
      <c r="N97" s="239"/>
      <c r="O97" s="239"/>
      <c r="P97" s="239"/>
      <c r="Q97" s="239"/>
      <c r="R97" s="239"/>
      <c r="S97" s="239"/>
      <c r="T97" s="240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1" t="s">
        <v>147</v>
      </c>
      <c r="AU97" s="241" t="s">
        <v>91</v>
      </c>
      <c r="AV97" s="14" t="s">
        <v>91</v>
      </c>
      <c r="AW97" s="14" t="s">
        <v>43</v>
      </c>
      <c r="AX97" s="14" t="s">
        <v>23</v>
      </c>
      <c r="AY97" s="241" t="s">
        <v>137</v>
      </c>
    </row>
    <row r="98" s="2" customFormat="1" ht="37.8" customHeight="1">
      <c r="A98" s="41"/>
      <c r="B98" s="42"/>
      <c r="C98" s="207" t="s">
        <v>91</v>
      </c>
      <c r="D98" s="207" t="s">
        <v>140</v>
      </c>
      <c r="E98" s="208" t="s">
        <v>1844</v>
      </c>
      <c r="F98" s="209" t="s">
        <v>1845</v>
      </c>
      <c r="G98" s="210" t="s">
        <v>280</v>
      </c>
      <c r="H98" s="211">
        <v>104</v>
      </c>
      <c r="I98" s="212"/>
      <c r="J98" s="213">
        <f>ROUND(I98*H98,2)</f>
        <v>0</v>
      </c>
      <c r="K98" s="209" t="s">
        <v>226</v>
      </c>
      <c r="L98" s="47"/>
      <c r="M98" s="214" t="s">
        <v>36</v>
      </c>
      <c r="N98" s="215" t="s">
        <v>53</v>
      </c>
      <c r="O98" s="87"/>
      <c r="P98" s="216">
        <f>O98*H98</f>
        <v>0</v>
      </c>
      <c r="Q98" s="216">
        <v>0</v>
      </c>
      <c r="R98" s="216">
        <f>Q98*H98</f>
        <v>0</v>
      </c>
      <c r="S98" s="216">
        <v>0.025000000000000001</v>
      </c>
      <c r="T98" s="217">
        <f>S98*H98</f>
        <v>2.6000000000000001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18" t="s">
        <v>150</v>
      </c>
      <c r="AT98" s="218" t="s">
        <v>140</v>
      </c>
      <c r="AU98" s="218" t="s">
        <v>91</v>
      </c>
      <c r="AY98" s="19" t="s">
        <v>137</v>
      </c>
      <c r="BE98" s="219">
        <f>IF(N98="základní",J98,0)</f>
        <v>0</v>
      </c>
      <c r="BF98" s="219">
        <f>IF(N98="snížená",J98,0)</f>
        <v>0</v>
      </c>
      <c r="BG98" s="219">
        <f>IF(N98="zákl. přenesená",J98,0)</f>
        <v>0</v>
      </c>
      <c r="BH98" s="219">
        <f>IF(N98="sníž. přenesená",J98,0)</f>
        <v>0</v>
      </c>
      <c r="BI98" s="219">
        <f>IF(N98="nulová",J98,0)</f>
        <v>0</v>
      </c>
      <c r="BJ98" s="19" t="s">
        <v>23</v>
      </c>
      <c r="BK98" s="219">
        <f>ROUND(I98*H98,2)</f>
        <v>0</v>
      </c>
      <c r="BL98" s="19" t="s">
        <v>150</v>
      </c>
      <c r="BM98" s="218" t="s">
        <v>1846</v>
      </c>
    </row>
    <row r="99" s="2" customFormat="1">
      <c r="A99" s="41"/>
      <c r="B99" s="42"/>
      <c r="C99" s="43"/>
      <c r="D99" s="256" t="s">
        <v>228</v>
      </c>
      <c r="E99" s="43"/>
      <c r="F99" s="257" t="s">
        <v>1847</v>
      </c>
      <c r="G99" s="43"/>
      <c r="H99" s="43"/>
      <c r="I99" s="258"/>
      <c r="J99" s="43"/>
      <c r="K99" s="43"/>
      <c r="L99" s="47"/>
      <c r="M99" s="259"/>
      <c r="N99" s="260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19" t="s">
        <v>228</v>
      </c>
      <c r="AU99" s="19" t="s">
        <v>91</v>
      </c>
    </row>
    <row r="100" s="14" customFormat="1">
      <c r="A100" s="14"/>
      <c r="B100" s="231"/>
      <c r="C100" s="232"/>
      <c r="D100" s="222" t="s">
        <v>147</v>
      </c>
      <c r="E100" s="233" t="s">
        <v>36</v>
      </c>
      <c r="F100" s="234" t="s">
        <v>1848</v>
      </c>
      <c r="G100" s="232"/>
      <c r="H100" s="235">
        <v>104</v>
      </c>
      <c r="I100" s="236"/>
      <c r="J100" s="232"/>
      <c r="K100" s="232"/>
      <c r="L100" s="237"/>
      <c r="M100" s="238"/>
      <c r="N100" s="239"/>
      <c r="O100" s="239"/>
      <c r="P100" s="239"/>
      <c r="Q100" s="239"/>
      <c r="R100" s="239"/>
      <c r="S100" s="239"/>
      <c r="T100" s="240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1" t="s">
        <v>147</v>
      </c>
      <c r="AU100" s="241" t="s">
        <v>91</v>
      </c>
      <c r="AV100" s="14" t="s">
        <v>91</v>
      </c>
      <c r="AW100" s="14" t="s">
        <v>43</v>
      </c>
      <c r="AX100" s="14" t="s">
        <v>23</v>
      </c>
      <c r="AY100" s="241" t="s">
        <v>137</v>
      </c>
    </row>
    <row r="101" s="2" customFormat="1" ht="37.8" customHeight="1">
      <c r="A101" s="41"/>
      <c r="B101" s="42"/>
      <c r="C101" s="207" t="s">
        <v>159</v>
      </c>
      <c r="D101" s="207" t="s">
        <v>140</v>
      </c>
      <c r="E101" s="208" t="s">
        <v>1849</v>
      </c>
      <c r="F101" s="209" t="s">
        <v>1850</v>
      </c>
      <c r="G101" s="210" t="s">
        <v>280</v>
      </c>
      <c r="H101" s="211">
        <v>54</v>
      </c>
      <c r="I101" s="212"/>
      <c r="J101" s="213">
        <f>ROUND(I101*H101,2)</f>
        <v>0</v>
      </c>
      <c r="K101" s="209" t="s">
        <v>226</v>
      </c>
      <c r="L101" s="47"/>
      <c r="M101" s="214" t="s">
        <v>36</v>
      </c>
      <c r="N101" s="215" t="s">
        <v>53</v>
      </c>
      <c r="O101" s="87"/>
      <c r="P101" s="216">
        <f>O101*H101</f>
        <v>0</v>
      </c>
      <c r="Q101" s="216">
        <v>0</v>
      </c>
      <c r="R101" s="216">
        <f>Q101*H101</f>
        <v>0</v>
      </c>
      <c r="S101" s="216">
        <v>0.040000000000000001</v>
      </c>
      <c r="T101" s="217">
        <f>S101*H101</f>
        <v>2.1600000000000001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18" t="s">
        <v>150</v>
      </c>
      <c r="AT101" s="218" t="s">
        <v>140</v>
      </c>
      <c r="AU101" s="218" t="s">
        <v>91</v>
      </c>
      <c r="AY101" s="19" t="s">
        <v>137</v>
      </c>
      <c r="BE101" s="219">
        <f>IF(N101="základní",J101,0)</f>
        <v>0</v>
      </c>
      <c r="BF101" s="219">
        <f>IF(N101="snížená",J101,0)</f>
        <v>0</v>
      </c>
      <c r="BG101" s="219">
        <f>IF(N101="zákl. přenesená",J101,0)</f>
        <v>0</v>
      </c>
      <c r="BH101" s="219">
        <f>IF(N101="sníž. přenesená",J101,0)</f>
        <v>0</v>
      </c>
      <c r="BI101" s="219">
        <f>IF(N101="nulová",J101,0)</f>
        <v>0</v>
      </c>
      <c r="BJ101" s="19" t="s">
        <v>23</v>
      </c>
      <c r="BK101" s="219">
        <f>ROUND(I101*H101,2)</f>
        <v>0</v>
      </c>
      <c r="BL101" s="19" t="s">
        <v>150</v>
      </c>
      <c r="BM101" s="218" t="s">
        <v>1851</v>
      </c>
    </row>
    <row r="102" s="2" customFormat="1">
      <c r="A102" s="41"/>
      <c r="B102" s="42"/>
      <c r="C102" s="43"/>
      <c r="D102" s="256" t="s">
        <v>228</v>
      </c>
      <c r="E102" s="43"/>
      <c r="F102" s="257" t="s">
        <v>1852</v>
      </c>
      <c r="G102" s="43"/>
      <c r="H102" s="43"/>
      <c r="I102" s="258"/>
      <c r="J102" s="43"/>
      <c r="K102" s="43"/>
      <c r="L102" s="47"/>
      <c r="M102" s="259"/>
      <c r="N102" s="260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19" t="s">
        <v>228</v>
      </c>
      <c r="AU102" s="19" t="s">
        <v>91</v>
      </c>
    </row>
    <row r="103" s="14" customFormat="1">
      <c r="A103" s="14"/>
      <c r="B103" s="231"/>
      <c r="C103" s="232"/>
      <c r="D103" s="222" t="s">
        <v>147</v>
      </c>
      <c r="E103" s="233" t="s">
        <v>36</v>
      </c>
      <c r="F103" s="234" t="s">
        <v>1853</v>
      </c>
      <c r="G103" s="232"/>
      <c r="H103" s="235">
        <v>54</v>
      </c>
      <c r="I103" s="236"/>
      <c r="J103" s="232"/>
      <c r="K103" s="232"/>
      <c r="L103" s="237"/>
      <c r="M103" s="238"/>
      <c r="N103" s="239"/>
      <c r="O103" s="239"/>
      <c r="P103" s="239"/>
      <c r="Q103" s="239"/>
      <c r="R103" s="239"/>
      <c r="S103" s="239"/>
      <c r="T103" s="240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1" t="s">
        <v>147</v>
      </c>
      <c r="AU103" s="241" t="s">
        <v>91</v>
      </c>
      <c r="AV103" s="14" t="s">
        <v>91</v>
      </c>
      <c r="AW103" s="14" t="s">
        <v>43</v>
      </c>
      <c r="AX103" s="14" t="s">
        <v>23</v>
      </c>
      <c r="AY103" s="241" t="s">
        <v>137</v>
      </c>
    </row>
    <row r="104" s="12" customFormat="1" ht="22.8" customHeight="1">
      <c r="A104" s="12"/>
      <c r="B104" s="191"/>
      <c r="C104" s="192"/>
      <c r="D104" s="193" t="s">
        <v>81</v>
      </c>
      <c r="E104" s="205" t="s">
        <v>23</v>
      </c>
      <c r="F104" s="205" t="s">
        <v>222</v>
      </c>
      <c r="G104" s="192"/>
      <c r="H104" s="192"/>
      <c r="I104" s="195"/>
      <c r="J104" s="206">
        <f>BK104</f>
        <v>0</v>
      </c>
      <c r="K104" s="192"/>
      <c r="L104" s="197"/>
      <c r="M104" s="198"/>
      <c r="N104" s="199"/>
      <c r="O104" s="199"/>
      <c r="P104" s="200">
        <f>SUM(P105:P126)</f>
        <v>0</v>
      </c>
      <c r="Q104" s="199"/>
      <c r="R104" s="200">
        <f>SUM(R105:R126)</f>
        <v>29.440000000000001</v>
      </c>
      <c r="S104" s="199"/>
      <c r="T104" s="201">
        <f>SUM(T105:T126)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02" t="s">
        <v>23</v>
      </c>
      <c r="AT104" s="203" t="s">
        <v>81</v>
      </c>
      <c r="AU104" s="203" t="s">
        <v>23</v>
      </c>
      <c r="AY104" s="202" t="s">
        <v>137</v>
      </c>
      <c r="BK104" s="204">
        <f>SUM(BK105:BK126)</f>
        <v>0</v>
      </c>
    </row>
    <row r="105" s="2" customFormat="1" ht="49.05" customHeight="1">
      <c r="A105" s="41"/>
      <c r="B105" s="42"/>
      <c r="C105" s="207" t="s">
        <v>150</v>
      </c>
      <c r="D105" s="207" t="s">
        <v>140</v>
      </c>
      <c r="E105" s="208" t="s">
        <v>1854</v>
      </c>
      <c r="F105" s="209" t="s">
        <v>1855</v>
      </c>
      <c r="G105" s="210" t="s">
        <v>234</v>
      </c>
      <c r="H105" s="211">
        <v>36.799999999999997</v>
      </c>
      <c r="I105" s="212"/>
      <c r="J105" s="213">
        <f>ROUND(I105*H105,2)</f>
        <v>0</v>
      </c>
      <c r="K105" s="209" t="s">
        <v>226</v>
      </c>
      <c r="L105" s="47"/>
      <c r="M105" s="214" t="s">
        <v>36</v>
      </c>
      <c r="N105" s="215" t="s">
        <v>53</v>
      </c>
      <c r="O105" s="87"/>
      <c r="P105" s="216">
        <f>O105*H105</f>
        <v>0</v>
      </c>
      <c r="Q105" s="216">
        <v>0</v>
      </c>
      <c r="R105" s="216">
        <f>Q105*H105</f>
        <v>0</v>
      </c>
      <c r="S105" s="216">
        <v>0</v>
      </c>
      <c r="T105" s="217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18" t="s">
        <v>150</v>
      </c>
      <c r="AT105" s="218" t="s">
        <v>140</v>
      </c>
      <c r="AU105" s="218" t="s">
        <v>91</v>
      </c>
      <c r="AY105" s="19" t="s">
        <v>137</v>
      </c>
      <c r="BE105" s="219">
        <f>IF(N105="základní",J105,0)</f>
        <v>0</v>
      </c>
      <c r="BF105" s="219">
        <f>IF(N105="snížená",J105,0)</f>
        <v>0</v>
      </c>
      <c r="BG105" s="219">
        <f>IF(N105="zákl. přenesená",J105,0)</f>
        <v>0</v>
      </c>
      <c r="BH105" s="219">
        <f>IF(N105="sníž. přenesená",J105,0)</f>
        <v>0</v>
      </c>
      <c r="BI105" s="219">
        <f>IF(N105="nulová",J105,0)</f>
        <v>0</v>
      </c>
      <c r="BJ105" s="19" t="s">
        <v>23</v>
      </c>
      <c r="BK105" s="219">
        <f>ROUND(I105*H105,2)</f>
        <v>0</v>
      </c>
      <c r="BL105" s="19" t="s">
        <v>150</v>
      </c>
      <c r="BM105" s="218" t="s">
        <v>1856</v>
      </c>
    </row>
    <row r="106" s="2" customFormat="1">
      <c r="A106" s="41"/>
      <c r="B106" s="42"/>
      <c r="C106" s="43"/>
      <c r="D106" s="256" t="s">
        <v>228</v>
      </c>
      <c r="E106" s="43"/>
      <c r="F106" s="257" t="s">
        <v>1857</v>
      </c>
      <c r="G106" s="43"/>
      <c r="H106" s="43"/>
      <c r="I106" s="258"/>
      <c r="J106" s="43"/>
      <c r="K106" s="43"/>
      <c r="L106" s="47"/>
      <c r="M106" s="259"/>
      <c r="N106" s="260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19" t="s">
        <v>228</v>
      </c>
      <c r="AU106" s="19" t="s">
        <v>91</v>
      </c>
    </row>
    <row r="107" s="13" customFormat="1">
      <c r="A107" s="13"/>
      <c r="B107" s="220"/>
      <c r="C107" s="221"/>
      <c r="D107" s="222" t="s">
        <v>147</v>
      </c>
      <c r="E107" s="223" t="s">
        <v>36</v>
      </c>
      <c r="F107" s="224" t="s">
        <v>1858</v>
      </c>
      <c r="G107" s="221"/>
      <c r="H107" s="223" t="s">
        <v>36</v>
      </c>
      <c r="I107" s="225"/>
      <c r="J107" s="221"/>
      <c r="K107" s="221"/>
      <c r="L107" s="226"/>
      <c r="M107" s="227"/>
      <c r="N107" s="228"/>
      <c r="O107" s="228"/>
      <c r="P107" s="228"/>
      <c r="Q107" s="228"/>
      <c r="R107" s="228"/>
      <c r="S107" s="228"/>
      <c r="T107" s="229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0" t="s">
        <v>147</v>
      </c>
      <c r="AU107" s="230" t="s">
        <v>91</v>
      </c>
      <c r="AV107" s="13" t="s">
        <v>23</v>
      </c>
      <c r="AW107" s="13" t="s">
        <v>43</v>
      </c>
      <c r="AX107" s="13" t="s">
        <v>82</v>
      </c>
      <c r="AY107" s="230" t="s">
        <v>137</v>
      </c>
    </row>
    <row r="108" s="14" customFormat="1">
      <c r="A108" s="14"/>
      <c r="B108" s="231"/>
      <c r="C108" s="232"/>
      <c r="D108" s="222" t="s">
        <v>147</v>
      </c>
      <c r="E108" s="233" t="s">
        <v>36</v>
      </c>
      <c r="F108" s="234" t="s">
        <v>1859</v>
      </c>
      <c r="G108" s="232"/>
      <c r="H108" s="235">
        <v>36.799999999999997</v>
      </c>
      <c r="I108" s="236"/>
      <c r="J108" s="232"/>
      <c r="K108" s="232"/>
      <c r="L108" s="237"/>
      <c r="M108" s="238"/>
      <c r="N108" s="239"/>
      <c r="O108" s="239"/>
      <c r="P108" s="239"/>
      <c r="Q108" s="239"/>
      <c r="R108" s="239"/>
      <c r="S108" s="239"/>
      <c r="T108" s="240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1" t="s">
        <v>147</v>
      </c>
      <c r="AU108" s="241" t="s">
        <v>91</v>
      </c>
      <c r="AV108" s="14" t="s">
        <v>91</v>
      </c>
      <c r="AW108" s="14" t="s">
        <v>43</v>
      </c>
      <c r="AX108" s="14" t="s">
        <v>23</v>
      </c>
      <c r="AY108" s="241" t="s">
        <v>137</v>
      </c>
    </row>
    <row r="109" s="2" customFormat="1" ht="62.7" customHeight="1">
      <c r="A109" s="41"/>
      <c r="B109" s="42"/>
      <c r="C109" s="207" t="s">
        <v>136</v>
      </c>
      <c r="D109" s="207" t="s">
        <v>140</v>
      </c>
      <c r="E109" s="208" t="s">
        <v>1860</v>
      </c>
      <c r="F109" s="209" t="s">
        <v>1861</v>
      </c>
      <c r="G109" s="210" t="s">
        <v>234</v>
      </c>
      <c r="H109" s="211">
        <v>73.599999999999994</v>
      </c>
      <c r="I109" s="212"/>
      <c r="J109" s="213">
        <f>ROUND(I109*H109,2)</f>
        <v>0</v>
      </c>
      <c r="K109" s="209" t="s">
        <v>36</v>
      </c>
      <c r="L109" s="47"/>
      <c r="M109" s="214" t="s">
        <v>36</v>
      </c>
      <c r="N109" s="215" t="s">
        <v>53</v>
      </c>
      <c r="O109" s="87"/>
      <c r="P109" s="216">
        <f>O109*H109</f>
        <v>0</v>
      </c>
      <c r="Q109" s="216">
        <v>0</v>
      </c>
      <c r="R109" s="216">
        <f>Q109*H109</f>
        <v>0</v>
      </c>
      <c r="S109" s="216">
        <v>0</v>
      </c>
      <c r="T109" s="217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18" t="s">
        <v>150</v>
      </c>
      <c r="AT109" s="218" t="s">
        <v>140</v>
      </c>
      <c r="AU109" s="218" t="s">
        <v>91</v>
      </c>
      <c r="AY109" s="19" t="s">
        <v>137</v>
      </c>
      <c r="BE109" s="219">
        <f>IF(N109="základní",J109,0)</f>
        <v>0</v>
      </c>
      <c r="BF109" s="219">
        <f>IF(N109="snížená",J109,0)</f>
        <v>0</v>
      </c>
      <c r="BG109" s="219">
        <f>IF(N109="zákl. přenesená",J109,0)</f>
        <v>0</v>
      </c>
      <c r="BH109" s="219">
        <f>IF(N109="sníž. přenesená",J109,0)</f>
        <v>0</v>
      </c>
      <c r="BI109" s="219">
        <f>IF(N109="nulová",J109,0)</f>
        <v>0</v>
      </c>
      <c r="BJ109" s="19" t="s">
        <v>23</v>
      </c>
      <c r="BK109" s="219">
        <f>ROUND(I109*H109,2)</f>
        <v>0</v>
      </c>
      <c r="BL109" s="19" t="s">
        <v>150</v>
      </c>
      <c r="BM109" s="218" t="s">
        <v>1862</v>
      </c>
    </row>
    <row r="110" s="14" customFormat="1">
      <c r="A110" s="14"/>
      <c r="B110" s="231"/>
      <c r="C110" s="232"/>
      <c r="D110" s="222" t="s">
        <v>147</v>
      </c>
      <c r="E110" s="233" t="s">
        <v>36</v>
      </c>
      <c r="F110" s="234" t="s">
        <v>1863</v>
      </c>
      <c r="G110" s="232"/>
      <c r="H110" s="235">
        <v>73.599999999999994</v>
      </c>
      <c r="I110" s="236"/>
      <c r="J110" s="232"/>
      <c r="K110" s="232"/>
      <c r="L110" s="237"/>
      <c r="M110" s="238"/>
      <c r="N110" s="239"/>
      <c r="O110" s="239"/>
      <c r="P110" s="239"/>
      <c r="Q110" s="239"/>
      <c r="R110" s="239"/>
      <c r="S110" s="239"/>
      <c r="T110" s="240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1" t="s">
        <v>147</v>
      </c>
      <c r="AU110" s="241" t="s">
        <v>91</v>
      </c>
      <c r="AV110" s="14" t="s">
        <v>91</v>
      </c>
      <c r="AW110" s="14" t="s">
        <v>43</v>
      </c>
      <c r="AX110" s="14" t="s">
        <v>23</v>
      </c>
      <c r="AY110" s="241" t="s">
        <v>137</v>
      </c>
    </row>
    <row r="111" s="2" customFormat="1" ht="62.7" customHeight="1">
      <c r="A111" s="41"/>
      <c r="B111" s="42"/>
      <c r="C111" s="207" t="s">
        <v>171</v>
      </c>
      <c r="D111" s="207" t="s">
        <v>140</v>
      </c>
      <c r="E111" s="208" t="s">
        <v>259</v>
      </c>
      <c r="F111" s="209" t="s">
        <v>260</v>
      </c>
      <c r="G111" s="210" t="s">
        <v>234</v>
      </c>
      <c r="H111" s="211">
        <v>18.399999999999999</v>
      </c>
      <c r="I111" s="212"/>
      <c r="J111" s="213">
        <f>ROUND(I111*H111,2)</f>
        <v>0</v>
      </c>
      <c r="K111" s="209" t="s">
        <v>36</v>
      </c>
      <c r="L111" s="47"/>
      <c r="M111" s="214" t="s">
        <v>36</v>
      </c>
      <c r="N111" s="215" t="s">
        <v>53</v>
      </c>
      <c r="O111" s="87"/>
      <c r="P111" s="216">
        <f>O111*H111</f>
        <v>0</v>
      </c>
      <c r="Q111" s="216">
        <v>0</v>
      </c>
      <c r="R111" s="216">
        <f>Q111*H111</f>
        <v>0</v>
      </c>
      <c r="S111" s="216">
        <v>0</v>
      </c>
      <c r="T111" s="217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18" t="s">
        <v>150</v>
      </c>
      <c r="AT111" s="218" t="s">
        <v>140</v>
      </c>
      <c r="AU111" s="218" t="s">
        <v>91</v>
      </c>
      <c r="AY111" s="19" t="s">
        <v>137</v>
      </c>
      <c r="BE111" s="219">
        <f>IF(N111="základní",J111,0)</f>
        <v>0</v>
      </c>
      <c r="BF111" s="219">
        <f>IF(N111="snížená",J111,0)</f>
        <v>0</v>
      </c>
      <c r="BG111" s="219">
        <f>IF(N111="zákl. přenesená",J111,0)</f>
        <v>0</v>
      </c>
      <c r="BH111" s="219">
        <f>IF(N111="sníž. přenesená",J111,0)</f>
        <v>0</v>
      </c>
      <c r="BI111" s="219">
        <f>IF(N111="nulová",J111,0)</f>
        <v>0</v>
      </c>
      <c r="BJ111" s="19" t="s">
        <v>23</v>
      </c>
      <c r="BK111" s="219">
        <f>ROUND(I111*H111,2)</f>
        <v>0</v>
      </c>
      <c r="BL111" s="19" t="s">
        <v>150</v>
      </c>
      <c r="BM111" s="218" t="s">
        <v>1864</v>
      </c>
    </row>
    <row r="112" s="14" customFormat="1">
      <c r="A112" s="14"/>
      <c r="B112" s="231"/>
      <c r="C112" s="232"/>
      <c r="D112" s="222" t="s">
        <v>147</v>
      </c>
      <c r="E112" s="233" t="s">
        <v>36</v>
      </c>
      <c r="F112" s="234" t="s">
        <v>1865</v>
      </c>
      <c r="G112" s="232"/>
      <c r="H112" s="235">
        <v>18.399999999999999</v>
      </c>
      <c r="I112" s="236"/>
      <c r="J112" s="232"/>
      <c r="K112" s="232"/>
      <c r="L112" s="237"/>
      <c r="M112" s="238"/>
      <c r="N112" s="239"/>
      <c r="O112" s="239"/>
      <c r="P112" s="239"/>
      <c r="Q112" s="239"/>
      <c r="R112" s="239"/>
      <c r="S112" s="239"/>
      <c r="T112" s="240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1" t="s">
        <v>147</v>
      </c>
      <c r="AU112" s="241" t="s">
        <v>91</v>
      </c>
      <c r="AV112" s="14" t="s">
        <v>91</v>
      </c>
      <c r="AW112" s="14" t="s">
        <v>43</v>
      </c>
      <c r="AX112" s="14" t="s">
        <v>23</v>
      </c>
      <c r="AY112" s="241" t="s">
        <v>137</v>
      </c>
    </row>
    <row r="113" s="2" customFormat="1" ht="44.25" customHeight="1">
      <c r="A113" s="41"/>
      <c r="B113" s="42"/>
      <c r="C113" s="207" t="s">
        <v>177</v>
      </c>
      <c r="D113" s="207" t="s">
        <v>140</v>
      </c>
      <c r="E113" s="208" t="s">
        <v>253</v>
      </c>
      <c r="F113" s="209" t="s">
        <v>254</v>
      </c>
      <c r="G113" s="210" t="s">
        <v>234</v>
      </c>
      <c r="H113" s="211">
        <v>73.599999999999994</v>
      </c>
      <c r="I113" s="212"/>
      <c r="J113" s="213">
        <f>ROUND(I113*H113,2)</f>
        <v>0</v>
      </c>
      <c r="K113" s="209" t="s">
        <v>226</v>
      </c>
      <c r="L113" s="47"/>
      <c r="M113" s="214" t="s">
        <v>36</v>
      </c>
      <c r="N113" s="215" t="s">
        <v>53</v>
      </c>
      <c r="O113" s="87"/>
      <c r="P113" s="216">
        <f>O113*H113</f>
        <v>0</v>
      </c>
      <c r="Q113" s="216">
        <v>0</v>
      </c>
      <c r="R113" s="216">
        <f>Q113*H113</f>
        <v>0</v>
      </c>
      <c r="S113" s="216">
        <v>0</v>
      </c>
      <c r="T113" s="217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18" t="s">
        <v>150</v>
      </c>
      <c r="AT113" s="218" t="s">
        <v>140</v>
      </c>
      <c r="AU113" s="218" t="s">
        <v>91</v>
      </c>
      <c r="AY113" s="19" t="s">
        <v>137</v>
      </c>
      <c r="BE113" s="219">
        <f>IF(N113="základní",J113,0)</f>
        <v>0</v>
      </c>
      <c r="BF113" s="219">
        <f>IF(N113="snížená",J113,0)</f>
        <v>0</v>
      </c>
      <c r="BG113" s="219">
        <f>IF(N113="zákl. přenesená",J113,0)</f>
        <v>0</v>
      </c>
      <c r="BH113" s="219">
        <f>IF(N113="sníž. přenesená",J113,0)</f>
        <v>0</v>
      </c>
      <c r="BI113" s="219">
        <f>IF(N113="nulová",J113,0)</f>
        <v>0</v>
      </c>
      <c r="BJ113" s="19" t="s">
        <v>23</v>
      </c>
      <c r="BK113" s="219">
        <f>ROUND(I113*H113,2)</f>
        <v>0</v>
      </c>
      <c r="BL113" s="19" t="s">
        <v>150</v>
      </c>
      <c r="BM113" s="218" t="s">
        <v>1866</v>
      </c>
    </row>
    <row r="114" s="2" customFormat="1">
      <c r="A114" s="41"/>
      <c r="B114" s="42"/>
      <c r="C114" s="43"/>
      <c r="D114" s="256" t="s">
        <v>228</v>
      </c>
      <c r="E114" s="43"/>
      <c r="F114" s="257" t="s">
        <v>256</v>
      </c>
      <c r="G114" s="43"/>
      <c r="H114" s="43"/>
      <c r="I114" s="258"/>
      <c r="J114" s="43"/>
      <c r="K114" s="43"/>
      <c r="L114" s="47"/>
      <c r="M114" s="259"/>
      <c r="N114" s="260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19" t="s">
        <v>228</v>
      </c>
      <c r="AU114" s="19" t="s">
        <v>91</v>
      </c>
    </row>
    <row r="115" s="14" customFormat="1">
      <c r="A115" s="14"/>
      <c r="B115" s="231"/>
      <c r="C115" s="232"/>
      <c r="D115" s="222" t="s">
        <v>147</v>
      </c>
      <c r="E115" s="233" t="s">
        <v>36</v>
      </c>
      <c r="F115" s="234" t="s">
        <v>1867</v>
      </c>
      <c r="G115" s="232"/>
      <c r="H115" s="235">
        <v>73.599999999999994</v>
      </c>
      <c r="I115" s="236"/>
      <c r="J115" s="232"/>
      <c r="K115" s="232"/>
      <c r="L115" s="237"/>
      <c r="M115" s="238"/>
      <c r="N115" s="239"/>
      <c r="O115" s="239"/>
      <c r="P115" s="239"/>
      <c r="Q115" s="239"/>
      <c r="R115" s="239"/>
      <c r="S115" s="239"/>
      <c r="T115" s="240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1" t="s">
        <v>147</v>
      </c>
      <c r="AU115" s="241" t="s">
        <v>91</v>
      </c>
      <c r="AV115" s="14" t="s">
        <v>91</v>
      </c>
      <c r="AW115" s="14" t="s">
        <v>43</v>
      </c>
      <c r="AX115" s="14" t="s">
        <v>23</v>
      </c>
      <c r="AY115" s="241" t="s">
        <v>137</v>
      </c>
    </row>
    <row r="116" s="2" customFormat="1" ht="44.25" customHeight="1">
      <c r="A116" s="41"/>
      <c r="B116" s="42"/>
      <c r="C116" s="207" t="s">
        <v>182</v>
      </c>
      <c r="D116" s="207" t="s">
        <v>140</v>
      </c>
      <c r="E116" s="208" t="s">
        <v>264</v>
      </c>
      <c r="F116" s="209" t="s">
        <v>265</v>
      </c>
      <c r="G116" s="210" t="s">
        <v>266</v>
      </c>
      <c r="H116" s="211">
        <v>34.960000000000001</v>
      </c>
      <c r="I116" s="212"/>
      <c r="J116" s="213">
        <f>ROUND(I116*H116,2)</f>
        <v>0</v>
      </c>
      <c r="K116" s="209" t="s">
        <v>36</v>
      </c>
      <c r="L116" s="47"/>
      <c r="M116" s="214" t="s">
        <v>36</v>
      </c>
      <c r="N116" s="215" t="s">
        <v>53</v>
      </c>
      <c r="O116" s="87"/>
      <c r="P116" s="216">
        <f>O116*H116</f>
        <v>0</v>
      </c>
      <c r="Q116" s="216">
        <v>0</v>
      </c>
      <c r="R116" s="216">
        <f>Q116*H116</f>
        <v>0</v>
      </c>
      <c r="S116" s="216">
        <v>0</v>
      </c>
      <c r="T116" s="217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18" t="s">
        <v>150</v>
      </c>
      <c r="AT116" s="218" t="s">
        <v>140</v>
      </c>
      <c r="AU116" s="218" t="s">
        <v>91</v>
      </c>
      <c r="AY116" s="19" t="s">
        <v>137</v>
      </c>
      <c r="BE116" s="219">
        <f>IF(N116="základní",J116,0)</f>
        <v>0</v>
      </c>
      <c r="BF116" s="219">
        <f>IF(N116="snížená",J116,0)</f>
        <v>0</v>
      </c>
      <c r="BG116" s="219">
        <f>IF(N116="zákl. přenesená",J116,0)</f>
        <v>0</v>
      </c>
      <c r="BH116" s="219">
        <f>IF(N116="sníž. přenesená",J116,0)</f>
        <v>0</v>
      </c>
      <c r="BI116" s="219">
        <f>IF(N116="nulová",J116,0)</f>
        <v>0</v>
      </c>
      <c r="BJ116" s="19" t="s">
        <v>23</v>
      </c>
      <c r="BK116" s="219">
        <f>ROUND(I116*H116,2)</f>
        <v>0</v>
      </c>
      <c r="BL116" s="19" t="s">
        <v>150</v>
      </c>
      <c r="BM116" s="218" t="s">
        <v>1868</v>
      </c>
    </row>
    <row r="117" s="14" customFormat="1">
      <c r="A117" s="14"/>
      <c r="B117" s="231"/>
      <c r="C117" s="232"/>
      <c r="D117" s="222" t="s">
        <v>147</v>
      </c>
      <c r="E117" s="233" t="s">
        <v>36</v>
      </c>
      <c r="F117" s="234" t="s">
        <v>1869</v>
      </c>
      <c r="G117" s="232"/>
      <c r="H117" s="235">
        <v>34.960000000000001</v>
      </c>
      <c r="I117" s="236"/>
      <c r="J117" s="232"/>
      <c r="K117" s="232"/>
      <c r="L117" s="237"/>
      <c r="M117" s="238"/>
      <c r="N117" s="239"/>
      <c r="O117" s="239"/>
      <c r="P117" s="239"/>
      <c r="Q117" s="239"/>
      <c r="R117" s="239"/>
      <c r="S117" s="239"/>
      <c r="T117" s="240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1" t="s">
        <v>147</v>
      </c>
      <c r="AU117" s="241" t="s">
        <v>91</v>
      </c>
      <c r="AV117" s="14" t="s">
        <v>91</v>
      </c>
      <c r="AW117" s="14" t="s">
        <v>43</v>
      </c>
      <c r="AX117" s="14" t="s">
        <v>23</v>
      </c>
      <c r="AY117" s="241" t="s">
        <v>137</v>
      </c>
    </row>
    <row r="118" s="2" customFormat="1" ht="66.75" customHeight="1">
      <c r="A118" s="41"/>
      <c r="B118" s="42"/>
      <c r="C118" s="207" t="s">
        <v>277</v>
      </c>
      <c r="D118" s="207" t="s">
        <v>140</v>
      </c>
      <c r="E118" s="208" t="s">
        <v>1870</v>
      </c>
      <c r="F118" s="209" t="s">
        <v>1871</v>
      </c>
      <c r="G118" s="210" t="s">
        <v>234</v>
      </c>
      <c r="H118" s="211">
        <v>18.399999999999999</v>
      </c>
      <c r="I118" s="212"/>
      <c r="J118" s="213">
        <f>ROUND(I118*H118,2)</f>
        <v>0</v>
      </c>
      <c r="K118" s="209" t="s">
        <v>226</v>
      </c>
      <c r="L118" s="47"/>
      <c r="M118" s="214" t="s">
        <v>36</v>
      </c>
      <c r="N118" s="215" t="s">
        <v>53</v>
      </c>
      <c r="O118" s="87"/>
      <c r="P118" s="216">
        <f>O118*H118</f>
        <v>0</v>
      </c>
      <c r="Q118" s="216">
        <v>0</v>
      </c>
      <c r="R118" s="216">
        <f>Q118*H118</f>
        <v>0</v>
      </c>
      <c r="S118" s="216">
        <v>0</v>
      </c>
      <c r="T118" s="217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18" t="s">
        <v>150</v>
      </c>
      <c r="AT118" s="218" t="s">
        <v>140</v>
      </c>
      <c r="AU118" s="218" t="s">
        <v>91</v>
      </c>
      <c r="AY118" s="19" t="s">
        <v>137</v>
      </c>
      <c r="BE118" s="219">
        <f>IF(N118="základní",J118,0)</f>
        <v>0</v>
      </c>
      <c r="BF118" s="219">
        <f>IF(N118="snížená",J118,0)</f>
        <v>0</v>
      </c>
      <c r="BG118" s="219">
        <f>IF(N118="zákl. přenesená",J118,0)</f>
        <v>0</v>
      </c>
      <c r="BH118" s="219">
        <f>IF(N118="sníž. přenesená",J118,0)</f>
        <v>0</v>
      </c>
      <c r="BI118" s="219">
        <f>IF(N118="nulová",J118,0)</f>
        <v>0</v>
      </c>
      <c r="BJ118" s="19" t="s">
        <v>23</v>
      </c>
      <c r="BK118" s="219">
        <f>ROUND(I118*H118,2)</f>
        <v>0</v>
      </c>
      <c r="BL118" s="19" t="s">
        <v>150</v>
      </c>
      <c r="BM118" s="218" t="s">
        <v>1872</v>
      </c>
    </row>
    <row r="119" s="2" customFormat="1">
      <c r="A119" s="41"/>
      <c r="B119" s="42"/>
      <c r="C119" s="43"/>
      <c r="D119" s="256" t="s">
        <v>228</v>
      </c>
      <c r="E119" s="43"/>
      <c r="F119" s="257" t="s">
        <v>1873</v>
      </c>
      <c r="G119" s="43"/>
      <c r="H119" s="43"/>
      <c r="I119" s="258"/>
      <c r="J119" s="43"/>
      <c r="K119" s="43"/>
      <c r="L119" s="47"/>
      <c r="M119" s="259"/>
      <c r="N119" s="260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19" t="s">
        <v>228</v>
      </c>
      <c r="AU119" s="19" t="s">
        <v>91</v>
      </c>
    </row>
    <row r="120" s="14" customFormat="1">
      <c r="A120" s="14"/>
      <c r="B120" s="231"/>
      <c r="C120" s="232"/>
      <c r="D120" s="222" t="s">
        <v>147</v>
      </c>
      <c r="E120" s="233" t="s">
        <v>36</v>
      </c>
      <c r="F120" s="234" t="s">
        <v>1874</v>
      </c>
      <c r="G120" s="232"/>
      <c r="H120" s="235">
        <v>18.399999999999999</v>
      </c>
      <c r="I120" s="236"/>
      <c r="J120" s="232"/>
      <c r="K120" s="232"/>
      <c r="L120" s="237"/>
      <c r="M120" s="238"/>
      <c r="N120" s="239"/>
      <c r="O120" s="239"/>
      <c r="P120" s="239"/>
      <c r="Q120" s="239"/>
      <c r="R120" s="239"/>
      <c r="S120" s="239"/>
      <c r="T120" s="240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1" t="s">
        <v>147</v>
      </c>
      <c r="AU120" s="241" t="s">
        <v>91</v>
      </c>
      <c r="AV120" s="14" t="s">
        <v>91</v>
      </c>
      <c r="AW120" s="14" t="s">
        <v>43</v>
      </c>
      <c r="AX120" s="14" t="s">
        <v>82</v>
      </c>
      <c r="AY120" s="241" t="s">
        <v>137</v>
      </c>
    </row>
    <row r="121" s="15" customFormat="1">
      <c r="A121" s="15"/>
      <c r="B121" s="242"/>
      <c r="C121" s="243"/>
      <c r="D121" s="222" t="s">
        <v>147</v>
      </c>
      <c r="E121" s="244" t="s">
        <v>36</v>
      </c>
      <c r="F121" s="245" t="s">
        <v>149</v>
      </c>
      <c r="G121" s="243"/>
      <c r="H121" s="246">
        <v>18.399999999999999</v>
      </c>
      <c r="I121" s="247"/>
      <c r="J121" s="243"/>
      <c r="K121" s="243"/>
      <c r="L121" s="248"/>
      <c r="M121" s="249"/>
      <c r="N121" s="250"/>
      <c r="O121" s="250"/>
      <c r="P121" s="250"/>
      <c r="Q121" s="250"/>
      <c r="R121" s="250"/>
      <c r="S121" s="250"/>
      <c r="T121" s="251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52" t="s">
        <v>147</v>
      </c>
      <c r="AU121" s="252" t="s">
        <v>91</v>
      </c>
      <c r="AV121" s="15" t="s">
        <v>150</v>
      </c>
      <c r="AW121" s="15" t="s">
        <v>4</v>
      </c>
      <c r="AX121" s="15" t="s">
        <v>23</v>
      </c>
      <c r="AY121" s="252" t="s">
        <v>137</v>
      </c>
    </row>
    <row r="122" s="2" customFormat="1" ht="16.5" customHeight="1">
      <c r="A122" s="41"/>
      <c r="B122" s="42"/>
      <c r="C122" s="261" t="s">
        <v>28</v>
      </c>
      <c r="D122" s="261" t="s">
        <v>285</v>
      </c>
      <c r="E122" s="262" t="s">
        <v>1875</v>
      </c>
      <c r="F122" s="263" t="s">
        <v>1876</v>
      </c>
      <c r="G122" s="264" t="s">
        <v>266</v>
      </c>
      <c r="H122" s="265">
        <v>29.440000000000001</v>
      </c>
      <c r="I122" s="266"/>
      <c r="J122" s="267">
        <f>ROUND(I122*H122,2)</f>
        <v>0</v>
      </c>
      <c r="K122" s="263" t="s">
        <v>226</v>
      </c>
      <c r="L122" s="268"/>
      <c r="M122" s="269" t="s">
        <v>36</v>
      </c>
      <c r="N122" s="270" t="s">
        <v>53</v>
      </c>
      <c r="O122" s="87"/>
      <c r="P122" s="216">
        <f>O122*H122</f>
        <v>0</v>
      </c>
      <c r="Q122" s="216">
        <v>1</v>
      </c>
      <c r="R122" s="216">
        <f>Q122*H122</f>
        <v>29.440000000000001</v>
      </c>
      <c r="S122" s="216">
        <v>0</v>
      </c>
      <c r="T122" s="217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18" t="s">
        <v>182</v>
      </c>
      <c r="AT122" s="218" t="s">
        <v>285</v>
      </c>
      <c r="AU122" s="218" t="s">
        <v>91</v>
      </c>
      <c r="AY122" s="19" t="s">
        <v>137</v>
      </c>
      <c r="BE122" s="219">
        <f>IF(N122="základní",J122,0)</f>
        <v>0</v>
      </c>
      <c r="BF122" s="219">
        <f>IF(N122="snížená",J122,0)</f>
        <v>0</v>
      </c>
      <c r="BG122" s="219">
        <f>IF(N122="zákl. přenesená",J122,0)</f>
        <v>0</v>
      </c>
      <c r="BH122" s="219">
        <f>IF(N122="sníž. přenesená",J122,0)</f>
        <v>0</v>
      </c>
      <c r="BI122" s="219">
        <f>IF(N122="nulová",J122,0)</f>
        <v>0</v>
      </c>
      <c r="BJ122" s="19" t="s">
        <v>23</v>
      </c>
      <c r="BK122" s="219">
        <f>ROUND(I122*H122,2)</f>
        <v>0</v>
      </c>
      <c r="BL122" s="19" t="s">
        <v>150</v>
      </c>
      <c r="BM122" s="218" t="s">
        <v>1877</v>
      </c>
    </row>
    <row r="123" s="14" customFormat="1">
      <c r="A123" s="14"/>
      <c r="B123" s="231"/>
      <c r="C123" s="232"/>
      <c r="D123" s="222" t="s">
        <v>147</v>
      </c>
      <c r="E123" s="233" t="s">
        <v>36</v>
      </c>
      <c r="F123" s="234" t="s">
        <v>1878</v>
      </c>
      <c r="G123" s="232"/>
      <c r="H123" s="235">
        <v>29.440000000000001</v>
      </c>
      <c r="I123" s="236"/>
      <c r="J123" s="232"/>
      <c r="K123" s="232"/>
      <c r="L123" s="237"/>
      <c r="M123" s="238"/>
      <c r="N123" s="239"/>
      <c r="O123" s="239"/>
      <c r="P123" s="239"/>
      <c r="Q123" s="239"/>
      <c r="R123" s="239"/>
      <c r="S123" s="239"/>
      <c r="T123" s="240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1" t="s">
        <v>147</v>
      </c>
      <c r="AU123" s="241" t="s">
        <v>91</v>
      </c>
      <c r="AV123" s="14" t="s">
        <v>91</v>
      </c>
      <c r="AW123" s="14" t="s">
        <v>43</v>
      </c>
      <c r="AX123" s="14" t="s">
        <v>23</v>
      </c>
      <c r="AY123" s="241" t="s">
        <v>137</v>
      </c>
    </row>
    <row r="124" s="2" customFormat="1" ht="24.15" customHeight="1">
      <c r="A124" s="41"/>
      <c r="B124" s="42"/>
      <c r="C124" s="207" t="s">
        <v>290</v>
      </c>
      <c r="D124" s="207" t="s">
        <v>140</v>
      </c>
      <c r="E124" s="208" t="s">
        <v>270</v>
      </c>
      <c r="F124" s="209" t="s">
        <v>271</v>
      </c>
      <c r="G124" s="210" t="s">
        <v>225</v>
      </c>
      <c r="H124" s="211">
        <v>36.799999999999997</v>
      </c>
      <c r="I124" s="212"/>
      <c r="J124" s="213">
        <f>ROUND(I124*H124,2)</f>
        <v>0</v>
      </c>
      <c r="K124" s="209" t="s">
        <v>226</v>
      </c>
      <c r="L124" s="47"/>
      <c r="M124" s="214" t="s">
        <v>36</v>
      </c>
      <c r="N124" s="215" t="s">
        <v>53</v>
      </c>
      <c r="O124" s="87"/>
      <c r="P124" s="216">
        <f>O124*H124</f>
        <v>0</v>
      </c>
      <c r="Q124" s="216">
        <v>0</v>
      </c>
      <c r="R124" s="216">
        <f>Q124*H124</f>
        <v>0</v>
      </c>
      <c r="S124" s="216">
        <v>0</v>
      </c>
      <c r="T124" s="217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18" t="s">
        <v>150</v>
      </c>
      <c r="AT124" s="218" t="s">
        <v>140</v>
      </c>
      <c r="AU124" s="218" t="s">
        <v>91</v>
      </c>
      <c r="AY124" s="19" t="s">
        <v>137</v>
      </c>
      <c r="BE124" s="219">
        <f>IF(N124="základní",J124,0)</f>
        <v>0</v>
      </c>
      <c r="BF124" s="219">
        <f>IF(N124="snížená",J124,0)</f>
        <v>0</v>
      </c>
      <c r="BG124" s="219">
        <f>IF(N124="zákl. přenesená",J124,0)</f>
        <v>0</v>
      </c>
      <c r="BH124" s="219">
        <f>IF(N124="sníž. přenesená",J124,0)</f>
        <v>0</v>
      </c>
      <c r="BI124" s="219">
        <f>IF(N124="nulová",J124,0)</f>
        <v>0</v>
      </c>
      <c r="BJ124" s="19" t="s">
        <v>23</v>
      </c>
      <c r="BK124" s="219">
        <f>ROUND(I124*H124,2)</f>
        <v>0</v>
      </c>
      <c r="BL124" s="19" t="s">
        <v>150</v>
      </c>
      <c r="BM124" s="218" t="s">
        <v>1879</v>
      </c>
    </row>
    <row r="125" s="2" customFormat="1">
      <c r="A125" s="41"/>
      <c r="B125" s="42"/>
      <c r="C125" s="43"/>
      <c r="D125" s="256" t="s">
        <v>228</v>
      </c>
      <c r="E125" s="43"/>
      <c r="F125" s="257" t="s">
        <v>273</v>
      </c>
      <c r="G125" s="43"/>
      <c r="H125" s="43"/>
      <c r="I125" s="258"/>
      <c r="J125" s="43"/>
      <c r="K125" s="43"/>
      <c r="L125" s="47"/>
      <c r="M125" s="259"/>
      <c r="N125" s="260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19" t="s">
        <v>228</v>
      </c>
      <c r="AU125" s="19" t="s">
        <v>91</v>
      </c>
    </row>
    <row r="126" s="14" customFormat="1">
      <c r="A126" s="14"/>
      <c r="B126" s="231"/>
      <c r="C126" s="232"/>
      <c r="D126" s="222" t="s">
        <v>147</v>
      </c>
      <c r="E126" s="233" t="s">
        <v>36</v>
      </c>
      <c r="F126" s="234" t="s">
        <v>1880</v>
      </c>
      <c r="G126" s="232"/>
      <c r="H126" s="235">
        <v>36.799999999999997</v>
      </c>
      <c r="I126" s="236"/>
      <c r="J126" s="232"/>
      <c r="K126" s="232"/>
      <c r="L126" s="237"/>
      <c r="M126" s="238"/>
      <c r="N126" s="239"/>
      <c r="O126" s="239"/>
      <c r="P126" s="239"/>
      <c r="Q126" s="239"/>
      <c r="R126" s="239"/>
      <c r="S126" s="239"/>
      <c r="T126" s="240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1" t="s">
        <v>147</v>
      </c>
      <c r="AU126" s="241" t="s">
        <v>91</v>
      </c>
      <c r="AV126" s="14" t="s">
        <v>91</v>
      </c>
      <c r="AW126" s="14" t="s">
        <v>43</v>
      </c>
      <c r="AX126" s="14" t="s">
        <v>23</v>
      </c>
      <c r="AY126" s="241" t="s">
        <v>137</v>
      </c>
    </row>
    <row r="127" s="12" customFormat="1" ht="22.8" customHeight="1">
      <c r="A127" s="12"/>
      <c r="B127" s="191"/>
      <c r="C127" s="192"/>
      <c r="D127" s="193" t="s">
        <v>81</v>
      </c>
      <c r="E127" s="205" t="s">
        <v>182</v>
      </c>
      <c r="F127" s="205" t="s">
        <v>796</v>
      </c>
      <c r="G127" s="192"/>
      <c r="H127" s="192"/>
      <c r="I127" s="195"/>
      <c r="J127" s="206">
        <f>BK127</f>
        <v>0</v>
      </c>
      <c r="K127" s="192"/>
      <c r="L127" s="197"/>
      <c r="M127" s="198"/>
      <c r="N127" s="199"/>
      <c r="O127" s="199"/>
      <c r="P127" s="200">
        <f>SUM(P128:P131)</f>
        <v>0</v>
      </c>
      <c r="Q127" s="199"/>
      <c r="R127" s="200">
        <f>SUM(R128:R131)</f>
        <v>0.0038</v>
      </c>
      <c r="S127" s="199"/>
      <c r="T127" s="201">
        <f>SUM(T128:T131)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2" t="s">
        <v>23</v>
      </c>
      <c r="AT127" s="203" t="s">
        <v>81</v>
      </c>
      <c r="AU127" s="203" t="s">
        <v>23</v>
      </c>
      <c r="AY127" s="202" t="s">
        <v>137</v>
      </c>
      <c r="BK127" s="204">
        <f>SUM(BK128:BK131)</f>
        <v>0</v>
      </c>
    </row>
    <row r="128" s="2" customFormat="1" ht="24.15" customHeight="1">
      <c r="A128" s="41"/>
      <c r="B128" s="42"/>
      <c r="C128" s="207" t="s">
        <v>8</v>
      </c>
      <c r="D128" s="207" t="s">
        <v>140</v>
      </c>
      <c r="E128" s="208" t="s">
        <v>1881</v>
      </c>
      <c r="F128" s="209" t="s">
        <v>1882</v>
      </c>
      <c r="G128" s="210" t="s">
        <v>394</v>
      </c>
      <c r="H128" s="211">
        <v>1</v>
      </c>
      <c r="I128" s="212"/>
      <c r="J128" s="213">
        <f>ROUND(I128*H128,2)</f>
        <v>0</v>
      </c>
      <c r="K128" s="209" t="s">
        <v>226</v>
      </c>
      <c r="L128" s="47"/>
      <c r="M128" s="214" t="s">
        <v>36</v>
      </c>
      <c r="N128" s="215" t="s">
        <v>53</v>
      </c>
      <c r="O128" s="87"/>
      <c r="P128" s="216">
        <f>O128*H128</f>
        <v>0</v>
      </c>
      <c r="Q128" s="216">
        <v>0.0038</v>
      </c>
      <c r="R128" s="216">
        <f>Q128*H128</f>
        <v>0.0038</v>
      </c>
      <c r="S128" s="216">
        <v>0</v>
      </c>
      <c r="T128" s="217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18" t="s">
        <v>150</v>
      </c>
      <c r="AT128" s="218" t="s">
        <v>140</v>
      </c>
      <c r="AU128" s="218" t="s">
        <v>91</v>
      </c>
      <c r="AY128" s="19" t="s">
        <v>137</v>
      </c>
      <c r="BE128" s="219">
        <f>IF(N128="základní",J128,0)</f>
        <v>0</v>
      </c>
      <c r="BF128" s="219">
        <f>IF(N128="snížená",J128,0)</f>
        <v>0</v>
      </c>
      <c r="BG128" s="219">
        <f>IF(N128="zákl. přenesená",J128,0)</f>
        <v>0</v>
      </c>
      <c r="BH128" s="219">
        <f>IF(N128="sníž. přenesená",J128,0)</f>
        <v>0</v>
      </c>
      <c r="BI128" s="219">
        <f>IF(N128="nulová",J128,0)</f>
        <v>0</v>
      </c>
      <c r="BJ128" s="19" t="s">
        <v>23</v>
      </c>
      <c r="BK128" s="219">
        <f>ROUND(I128*H128,2)</f>
        <v>0</v>
      </c>
      <c r="BL128" s="19" t="s">
        <v>150</v>
      </c>
      <c r="BM128" s="218" t="s">
        <v>1883</v>
      </c>
    </row>
    <row r="129" s="2" customFormat="1">
      <c r="A129" s="41"/>
      <c r="B129" s="42"/>
      <c r="C129" s="43"/>
      <c r="D129" s="256" t="s">
        <v>228</v>
      </c>
      <c r="E129" s="43"/>
      <c r="F129" s="257" t="s">
        <v>1884</v>
      </c>
      <c r="G129" s="43"/>
      <c r="H129" s="43"/>
      <c r="I129" s="258"/>
      <c r="J129" s="43"/>
      <c r="K129" s="43"/>
      <c r="L129" s="47"/>
      <c r="M129" s="259"/>
      <c r="N129" s="260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19" t="s">
        <v>228</v>
      </c>
      <c r="AU129" s="19" t="s">
        <v>91</v>
      </c>
    </row>
    <row r="130" s="14" customFormat="1">
      <c r="A130" s="14"/>
      <c r="B130" s="231"/>
      <c r="C130" s="232"/>
      <c r="D130" s="222" t="s">
        <v>147</v>
      </c>
      <c r="E130" s="233" t="s">
        <v>36</v>
      </c>
      <c r="F130" s="234" t="s">
        <v>23</v>
      </c>
      <c r="G130" s="232"/>
      <c r="H130" s="235">
        <v>1</v>
      </c>
      <c r="I130" s="236"/>
      <c r="J130" s="232"/>
      <c r="K130" s="232"/>
      <c r="L130" s="237"/>
      <c r="M130" s="238"/>
      <c r="N130" s="239"/>
      <c r="O130" s="239"/>
      <c r="P130" s="239"/>
      <c r="Q130" s="239"/>
      <c r="R130" s="239"/>
      <c r="S130" s="239"/>
      <c r="T130" s="240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1" t="s">
        <v>147</v>
      </c>
      <c r="AU130" s="241" t="s">
        <v>91</v>
      </c>
      <c r="AV130" s="14" t="s">
        <v>91</v>
      </c>
      <c r="AW130" s="14" t="s">
        <v>43</v>
      </c>
      <c r="AX130" s="14" t="s">
        <v>82</v>
      </c>
      <c r="AY130" s="241" t="s">
        <v>137</v>
      </c>
    </row>
    <row r="131" s="15" customFormat="1">
      <c r="A131" s="15"/>
      <c r="B131" s="242"/>
      <c r="C131" s="243"/>
      <c r="D131" s="222" t="s">
        <v>147</v>
      </c>
      <c r="E131" s="244" t="s">
        <v>36</v>
      </c>
      <c r="F131" s="245" t="s">
        <v>149</v>
      </c>
      <c r="G131" s="243"/>
      <c r="H131" s="246">
        <v>1</v>
      </c>
      <c r="I131" s="247"/>
      <c r="J131" s="243"/>
      <c r="K131" s="243"/>
      <c r="L131" s="248"/>
      <c r="M131" s="249"/>
      <c r="N131" s="250"/>
      <c r="O131" s="250"/>
      <c r="P131" s="250"/>
      <c r="Q131" s="250"/>
      <c r="R131" s="250"/>
      <c r="S131" s="250"/>
      <c r="T131" s="251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52" t="s">
        <v>147</v>
      </c>
      <c r="AU131" s="252" t="s">
        <v>91</v>
      </c>
      <c r="AV131" s="15" t="s">
        <v>150</v>
      </c>
      <c r="AW131" s="15" t="s">
        <v>4</v>
      </c>
      <c r="AX131" s="15" t="s">
        <v>23</v>
      </c>
      <c r="AY131" s="252" t="s">
        <v>137</v>
      </c>
    </row>
    <row r="132" s="12" customFormat="1" ht="22.8" customHeight="1">
      <c r="A132" s="12"/>
      <c r="B132" s="191"/>
      <c r="C132" s="192"/>
      <c r="D132" s="193" t="s">
        <v>81</v>
      </c>
      <c r="E132" s="205" t="s">
        <v>277</v>
      </c>
      <c r="F132" s="205" t="s">
        <v>1885</v>
      </c>
      <c r="G132" s="192"/>
      <c r="H132" s="192"/>
      <c r="I132" s="195"/>
      <c r="J132" s="206">
        <f>BK132</f>
        <v>0</v>
      </c>
      <c r="K132" s="192"/>
      <c r="L132" s="197"/>
      <c r="M132" s="198"/>
      <c r="N132" s="199"/>
      <c r="O132" s="199"/>
      <c r="P132" s="200">
        <f>SUM(P133:P138)</f>
        <v>0</v>
      </c>
      <c r="Q132" s="199"/>
      <c r="R132" s="200">
        <f>SUM(R133:R138)</f>
        <v>0</v>
      </c>
      <c r="S132" s="199"/>
      <c r="T132" s="201">
        <f>SUM(T133:T138)</f>
        <v>1.5870000000000002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02" t="s">
        <v>23</v>
      </c>
      <c r="AT132" s="203" t="s">
        <v>81</v>
      </c>
      <c r="AU132" s="203" t="s">
        <v>23</v>
      </c>
      <c r="AY132" s="202" t="s">
        <v>137</v>
      </c>
      <c r="BK132" s="204">
        <f>SUM(BK133:BK138)</f>
        <v>0</v>
      </c>
    </row>
    <row r="133" s="2" customFormat="1" ht="55.5" customHeight="1">
      <c r="A133" s="41"/>
      <c r="B133" s="42"/>
      <c r="C133" s="207" t="s">
        <v>301</v>
      </c>
      <c r="D133" s="207" t="s">
        <v>140</v>
      </c>
      <c r="E133" s="208" t="s">
        <v>1886</v>
      </c>
      <c r="F133" s="209" t="s">
        <v>1887</v>
      </c>
      <c r="G133" s="210" t="s">
        <v>394</v>
      </c>
      <c r="H133" s="211">
        <v>11</v>
      </c>
      <c r="I133" s="212"/>
      <c r="J133" s="213">
        <f>ROUND(I133*H133,2)</f>
        <v>0</v>
      </c>
      <c r="K133" s="209" t="s">
        <v>226</v>
      </c>
      <c r="L133" s="47"/>
      <c r="M133" s="214" t="s">
        <v>36</v>
      </c>
      <c r="N133" s="215" t="s">
        <v>53</v>
      </c>
      <c r="O133" s="87"/>
      <c r="P133" s="216">
        <f>O133*H133</f>
        <v>0</v>
      </c>
      <c r="Q133" s="216">
        <v>0</v>
      </c>
      <c r="R133" s="216">
        <f>Q133*H133</f>
        <v>0</v>
      </c>
      <c r="S133" s="216">
        <v>0.069000000000000006</v>
      </c>
      <c r="T133" s="217">
        <f>S133*H133</f>
        <v>0.75900000000000012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18" t="s">
        <v>150</v>
      </c>
      <c r="AT133" s="218" t="s">
        <v>140</v>
      </c>
      <c r="AU133" s="218" t="s">
        <v>91</v>
      </c>
      <c r="AY133" s="19" t="s">
        <v>137</v>
      </c>
      <c r="BE133" s="219">
        <f>IF(N133="základní",J133,0)</f>
        <v>0</v>
      </c>
      <c r="BF133" s="219">
        <f>IF(N133="snížená",J133,0)</f>
        <v>0</v>
      </c>
      <c r="BG133" s="219">
        <f>IF(N133="zákl. přenesená",J133,0)</f>
        <v>0</v>
      </c>
      <c r="BH133" s="219">
        <f>IF(N133="sníž. přenesená",J133,0)</f>
        <v>0</v>
      </c>
      <c r="BI133" s="219">
        <f>IF(N133="nulová",J133,0)</f>
        <v>0</v>
      </c>
      <c r="BJ133" s="19" t="s">
        <v>23</v>
      </c>
      <c r="BK133" s="219">
        <f>ROUND(I133*H133,2)</f>
        <v>0</v>
      </c>
      <c r="BL133" s="19" t="s">
        <v>150</v>
      </c>
      <c r="BM133" s="218" t="s">
        <v>1888</v>
      </c>
    </row>
    <row r="134" s="2" customFormat="1">
      <c r="A134" s="41"/>
      <c r="B134" s="42"/>
      <c r="C134" s="43"/>
      <c r="D134" s="256" t="s">
        <v>228</v>
      </c>
      <c r="E134" s="43"/>
      <c r="F134" s="257" t="s">
        <v>1889</v>
      </c>
      <c r="G134" s="43"/>
      <c r="H134" s="43"/>
      <c r="I134" s="258"/>
      <c r="J134" s="43"/>
      <c r="K134" s="43"/>
      <c r="L134" s="47"/>
      <c r="M134" s="259"/>
      <c r="N134" s="260"/>
      <c r="O134" s="87"/>
      <c r="P134" s="87"/>
      <c r="Q134" s="87"/>
      <c r="R134" s="87"/>
      <c r="S134" s="87"/>
      <c r="T134" s="88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19" t="s">
        <v>228</v>
      </c>
      <c r="AU134" s="19" t="s">
        <v>91</v>
      </c>
    </row>
    <row r="135" s="14" customFormat="1">
      <c r="A135" s="14"/>
      <c r="B135" s="231"/>
      <c r="C135" s="232"/>
      <c r="D135" s="222" t="s">
        <v>147</v>
      </c>
      <c r="E135" s="233" t="s">
        <v>36</v>
      </c>
      <c r="F135" s="234" t="s">
        <v>290</v>
      </c>
      <c r="G135" s="232"/>
      <c r="H135" s="235">
        <v>11</v>
      </c>
      <c r="I135" s="236"/>
      <c r="J135" s="232"/>
      <c r="K135" s="232"/>
      <c r="L135" s="237"/>
      <c r="M135" s="238"/>
      <c r="N135" s="239"/>
      <c r="O135" s="239"/>
      <c r="P135" s="239"/>
      <c r="Q135" s="239"/>
      <c r="R135" s="239"/>
      <c r="S135" s="239"/>
      <c r="T135" s="240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1" t="s">
        <v>147</v>
      </c>
      <c r="AU135" s="241" t="s">
        <v>91</v>
      </c>
      <c r="AV135" s="14" t="s">
        <v>91</v>
      </c>
      <c r="AW135" s="14" t="s">
        <v>43</v>
      </c>
      <c r="AX135" s="14" t="s">
        <v>23</v>
      </c>
      <c r="AY135" s="241" t="s">
        <v>137</v>
      </c>
    </row>
    <row r="136" s="2" customFormat="1" ht="55.5" customHeight="1">
      <c r="A136" s="41"/>
      <c r="B136" s="42"/>
      <c r="C136" s="207" t="s">
        <v>308</v>
      </c>
      <c r="D136" s="207" t="s">
        <v>140</v>
      </c>
      <c r="E136" s="208" t="s">
        <v>1890</v>
      </c>
      <c r="F136" s="209" t="s">
        <v>1891</v>
      </c>
      <c r="G136" s="210" t="s">
        <v>394</v>
      </c>
      <c r="H136" s="211">
        <v>4</v>
      </c>
      <c r="I136" s="212"/>
      <c r="J136" s="213">
        <f>ROUND(I136*H136,2)</f>
        <v>0</v>
      </c>
      <c r="K136" s="209" t="s">
        <v>226</v>
      </c>
      <c r="L136" s="47"/>
      <c r="M136" s="214" t="s">
        <v>36</v>
      </c>
      <c r="N136" s="215" t="s">
        <v>53</v>
      </c>
      <c r="O136" s="87"/>
      <c r="P136" s="216">
        <f>O136*H136</f>
        <v>0</v>
      </c>
      <c r="Q136" s="216">
        <v>0</v>
      </c>
      <c r="R136" s="216">
        <f>Q136*H136</f>
        <v>0</v>
      </c>
      <c r="S136" s="216">
        <v>0.20699999999999999</v>
      </c>
      <c r="T136" s="217">
        <f>S136*H136</f>
        <v>0.82799999999999996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18" t="s">
        <v>150</v>
      </c>
      <c r="AT136" s="218" t="s">
        <v>140</v>
      </c>
      <c r="AU136" s="218" t="s">
        <v>91</v>
      </c>
      <c r="AY136" s="19" t="s">
        <v>137</v>
      </c>
      <c r="BE136" s="219">
        <f>IF(N136="základní",J136,0)</f>
        <v>0</v>
      </c>
      <c r="BF136" s="219">
        <f>IF(N136="snížená",J136,0)</f>
        <v>0</v>
      </c>
      <c r="BG136" s="219">
        <f>IF(N136="zákl. přenesená",J136,0)</f>
        <v>0</v>
      </c>
      <c r="BH136" s="219">
        <f>IF(N136="sníž. přenesená",J136,0)</f>
        <v>0</v>
      </c>
      <c r="BI136" s="219">
        <f>IF(N136="nulová",J136,0)</f>
        <v>0</v>
      </c>
      <c r="BJ136" s="19" t="s">
        <v>23</v>
      </c>
      <c r="BK136" s="219">
        <f>ROUND(I136*H136,2)</f>
        <v>0</v>
      </c>
      <c r="BL136" s="19" t="s">
        <v>150</v>
      </c>
      <c r="BM136" s="218" t="s">
        <v>1892</v>
      </c>
    </row>
    <row r="137" s="2" customFormat="1">
      <c r="A137" s="41"/>
      <c r="B137" s="42"/>
      <c r="C137" s="43"/>
      <c r="D137" s="256" t="s">
        <v>228</v>
      </c>
      <c r="E137" s="43"/>
      <c r="F137" s="257" t="s">
        <v>1893</v>
      </c>
      <c r="G137" s="43"/>
      <c r="H137" s="43"/>
      <c r="I137" s="258"/>
      <c r="J137" s="43"/>
      <c r="K137" s="43"/>
      <c r="L137" s="47"/>
      <c r="M137" s="259"/>
      <c r="N137" s="260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19" t="s">
        <v>228</v>
      </c>
      <c r="AU137" s="19" t="s">
        <v>91</v>
      </c>
    </row>
    <row r="138" s="14" customFormat="1">
      <c r="A138" s="14"/>
      <c r="B138" s="231"/>
      <c r="C138" s="232"/>
      <c r="D138" s="222" t="s">
        <v>147</v>
      </c>
      <c r="E138" s="233" t="s">
        <v>36</v>
      </c>
      <c r="F138" s="234" t="s">
        <v>150</v>
      </c>
      <c r="G138" s="232"/>
      <c r="H138" s="235">
        <v>4</v>
      </c>
      <c r="I138" s="236"/>
      <c r="J138" s="232"/>
      <c r="K138" s="232"/>
      <c r="L138" s="237"/>
      <c r="M138" s="238"/>
      <c r="N138" s="239"/>
      <c r="O138" s="239"/>
      <c r="P138" s="239"/>
      <c r="Q138" s="239"/>
      <c r="R138" s="239"/>
      <c r="S138" s="239"/>
      <c r="T138" s="240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1" t="s">
        <v>147</v>
      </c>
      <c r="AU138" s="241" t="s">
        <v>91</v>
      </c>
      <c r="AV138" s="14" t="s">
        <v>91</v>
      </c>
      <c r="AW138" s="14" t="s">
        <v>43</v>
      </c>
      <c r="AX138" s="14" t="s">
        <v>23</v>
      </c>
      <c r="AY138" s="241" t="s">
        <v>137</v>
      </c>
    </row>
    <row r="139" s="12" customFormat="1" ht="25.92" customHeight="1">
      <c r="A139" s="12"/>
      <c r="B139" s="191"/>
      <c r="C139" s="192"/>
      <c r="D139" s="193" t="s">
        <v>81</v>
      </c>
      <c r="E139" s="194" t="s">
        <v>949</v>
      </c>
      <c r="F139" s="194" t="s">
        <v>950</v>
      </c>
      <c r="G139" s="192"/>
      <c r="H139" s="192"/>
      <c r="I139" s="195"/>
      <c r="J139" s="196">
        <f>BK139</f>
        <v>0</v>
      </c>
      <c r="K139" s="192"/>
      <c r="L139" s="197"/>
      <c r="M139" s="198"/>
      <c r="N139" s="199"/>
      <c r="O139" s="199"/>
      <c r="P139" s="200">
        <f>P140+P202+P244+P247+P284+P289+P292</f>
        <v>0</v>
      </c>
      <c r="Q139" s="199"/>
      <c r="R139" s="200">
        <f>R140+R202+R244+R247+R284+R289+R292</f>
        <v>1.4655499999999999</v>
      </c>
      <c r="S139" s="199"/>
      <c r="T139" s="201">
        <f>T140+T202+T244+T247+T284+T289+T292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02" t="s">
        <v>91</v>
      </c>
      <c r="AT139" s="203" t="s">
        <v>81</v>
      </c>
      <c r="AU139" s="203" t="s">
        <v>82</v>
      </c>
      <c r="AY139" s="202" t="s">
        <v>137</v>
      </c>
      <c r="BK139" s="204">
        <f>BK140+BK202+BK244+BK247+BK284+BK289+BK292</f>
        <v>0</v>
      </c>
    </row>
    <row r="140" s="12" customFormat="1" ht="22.8" customHeight="1">
      <c r="A140" s="12"/>
      <c r="B140" s="191"/>
      <c r="C140" s="192"/>
      <c r="D140" s="193" t="s">
        <v>81</v>
      </c>
      <c r="E140" s="205" t="s">
        <v>1208</v>
      </c>
      <c r="F140" s="205" t="s">
        <v>1209</v>
      </c>
      <c r="G140" s="192"/>
      <c r="H140" s="192"/>
      <c r="I140" s="195"/>
      <c r="J140" s="206">
        <f>BK140</f>
        <v>0</v>
      </c>
      <c r="K140" s="192"/>
      <c r="L140" s="197"/>
      <c r="M140" s="198"/>
      <c r="N140" s="199"/>
      <c r="O140" s="199"/>
      <c r="P140" s="200">
        <f>SUM(P141:P201)</f>
        <v>0</v>
      </c>
      <c r="Q140" s="199"/>
      <c r="R140" s="200">
        <f>SUM(R141:R201)</f>
        <v>0.49096000000000006</v>
      </c>
      <c r="S140" s="199"/>
      <c r="T140" s="201">
        <f>SUM(T141:T201)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02" t="s">
        <v>91</v>
      </c>
      <c r="AT140" s="203" t="s">
        <v>81</v>
      </c>
      <c r="AU140" s="203" t="s">
        <v>23</v>
      </c>
      <c r="AY140" s="202" t="s">
        <v>137</v>
      </c>
      <c r="BK140" s="204">
        <f>SUM(BK141:BK201)</f>
        <v>0</v>
      </c>
    </row>
    <row r="141" s="2" customFormat="1" ht="21.75" customHeight="1">
      <c r="A141" s="41"/>
      <c r="B141" s="42"/>
      <c r="C141" s="207" t="s">
        <v>318</v>
      </c>
      <c r="D141" s="207" t="s">
        <v>140</v>
      </c>
      <c r="E141" s="208" t="s">
        <v>1894</v>
      </c>
      <c r="F141" s="209" t="s">
        <v>1895</v>
      </c>
      <c r="G141" s="210" t="s">
        <v>280</v>
      </c>
      <c r="H141" s="211">
        <v>18</v>
      </c>
      <c r="I141" s="212"/>
      <c r="J141" s="213">
        <f>ROUND(I141*H141,2)</f>
        <v>0</v>
      </c>
      <c r="K141" s="209" t="s">
        <v>226</v>
      </c>
      <c r="L141" s="47"/>
      <c r="M141" s="214" t="s">
        <v>36</v>
      </c>
      <c r="N141" s="215" t="s">
        <v>53</v>
      </c>
      <c r="O141" s="87"/>
      <c r="P141" s="216">
        <f>O141*H141</f>
        <v>0</v>
      </c>
      <c r="Q141" s="216">
        <v>0.00142</v>
      </c>
      <c r="R141" s="216">
        <f>Q141*H141</f>
        <v>0.025559999999999999</v>
      </c>
      <c r="S141" s="216">
        <v>0</v>
      </c>
      <c r="T141" s="217">
        <f>S141*H141</f>
        <v>0</v>
      </c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R141" s="218" t="s">
        <v>322</v>
      </c>
      <c r="AT141" s="218" t="s">
        <v>140</v>
      </c>
      <c r="AU141" s="218" t="s">
        <v>91</v>
      </c>
      <c r="AY141" s="19" t="s">
        <v>137</v>
      </c>
      <c r="BE141" s="219">
        <f>IF(N141="základní",J141,0)</f>
        <v>0</v>
      </c>
      <c r="BF141" s="219">
        <f>IF(N141="snížená",J141,0)</f>
        <v>0</v>
      </c>
      <c r="BG141" s="219">
        <f>IF(N141="zákl. přenesená",J141,0)</f>
        <v>0</v>
      </c>
      <c r="BH141" s="219">
        <f>IF(N141="sníž. přenesená",J141,0)</f>
        <v>0</v>
      </c>
      <c r="BI141" s="219">
        <f>IF(N141="nulová",J141,0)</f>
        <v>0</v>
      </c>
      <c r="BJ141" s="19" t="s">
        <v>23</v>
      </c>
      <c r="BK141" s="219">
        <f>ROUND(I141*H141,2)</f>
        <v>0</v>
      </c>
      <c r="BL141" s="19" t="s">
        <v>322</v>
      </c>
      <c r="BM141" s="218" t="s">
        <v>1896</v>
      </c>
    </row>
    <row r="142" s="2" customFormat="1">
      <c r="A142" s="41"/>
      <c r="B142" s="42"/>
      <c r="C142" s="43"/>
      <c r="D142" s="256" t="s">
        <v>228</v>
      </c>
      <c r="E142" s="43"/>
      <c r="F142" s="257" t="s">
        <v>1897</v>
      </c>
      <c r="G142" s="43"/>
      <c r="H142" s="43"/>
      <c r="I142" s="258"/>
      <c r="J142" s="43"/>
      <c r="K142" s="43"/>
      <c r="L142" s="47"/>
      <c r="M142" s="259"/>
      <c r="N142" s="260"/>
      <c r="O142" s="87"/>
      <c r="P142" s="87"/>
      <c r="Q142" s="87"/>
      <c r="R142" s="87"/>
      <c r="S142" s="87"/>
      <c r="T142" s="88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T142" s="19" t="s">
        <v>228</v>
      </c>
      <c r="AU142" s="19" t="s">
        <v>91</v>
      </c>
    </row>
    <row r="143" s="13" customFormat="1">
      <c r="A143" s="13"/>
      <c r="B143" s="220"/>
      <c r="C143" s="221"/>
      <c r="D143" s="222" t="s">
        <v>147</v>
      </c>
      <c r="E143" s="223" t="s">
        <v>36</v>
      </c>
      <c r="F143" s="224" t="s">
        <v>1898</v>
      </c>
      <c r="G143" s="221"/>
      <c r="H143" s="223" t="s">
        <v>36</v>
      </c>
      <c r="I143" s="225"/>
      <c r="J143" s="221"/>
      <c r="K143" s="221"/>
      <c r="L143" s="226"/>
      <c r="M143" s="227"/>
      <c r="N143" s="228"/>
      <c r="O143" s="228"/>
      <c r="P143" s="228"/>
      <c r="Q143" s="228"/>
      <c r="R143" s="228"/>
      <c r="S143" s="228"/>
      <c r="T143" s="229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0" t="s">
        <v>147</v>
      </c>
      <c r="AU143" s="230" t="s">
        <v>91</v>
      </c>
      <c r="AV143" s="13" t="s">
        <v>23</v>
      </c>
      <c r="AW143" s="13" t="s">
        <v>43</v>
      </c>
      <c r="AX143" s="13" t="s">
        <v>82</v>
      </c>
      <c r="AY143" s="230" t="s">
        <v>137</v>
      </c>
    </row>
    <row r="144" s="14" customFormat="1">
      <c r="A144" s="14"/>
      <c r="B144" s="231"/>
      <c r="C144" s="232"/>
      <c r="D144" s="222" t="s">
        <v>147</v>
      </c>
      <c r="E144" s="233" t="s">
        <v>36</v>
      </c>
      <c r="F144" s="234" t="s">
        <v>1899</v>
      </c>
      <c r="G144" s="232"/>
      <c r="H144" s="235">
        <v>18</v>
      </c>
      <c r="I144" s="236"/>
      <c r="J144" s="232"/>
      <c r="K144" s="232"/>
      <c r="L144" s="237"/>
      <c r="M144" s="238"/>
      <c r="N144" s="239"/>
      <c r="O144" s="239"/>
      <c r="P144" s="239"/>
      <c r="Q144" s="239"/>
      <c r="R144" s="239"/>
      <c r="S144" s="239"/>
      <c r="T144" s="240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1" t="s">
        <v>147</v>
      </c>
      <c r="AU144" s="241" t="s">
        <v>91</v>
      </c>
      <c r="AV144" s="14" t="s">
        <v>91</v>
      </c>
      <c r="AW144" s="14" t="s">
        <v>43</v>
      </c>
      <c r="AX144" s="14" t="s">
        <v>23</v>
      </c>
      <c r="AY144" s="241" t="s">
        <v>137</v>
      </c>
    </row>
    <row r="145" s="2" customFormat="1" ht="21.75" customHeight="1">
      <c r="A145" s="41"/>
      <c r="B145" s="42"/>
      <c r="C145" s="207" t="s">
        <v>322</v>
      </c>
      <c r="D145" s="207" t="s">
        <v>140</v>
      </c>
      <c r="E145" s="208" t="s">
        <v>1900</v>
      </c>
      <c r="F145" s="209" t="s">
        <v>1901</v>
      </c>
      <c r="G145" s="210" t="s">
        <v>280</v>
      </c>
      <c r="H145" s="211">
        <v>5</v>
      </c>
      <c r="I145" s="212"/>
      <c r="J145" s="213">
        <f>ROUND(I145*H145,2)</f>
        <v>0</v>
      </c>
      <c r="K145" s="209" t="s">
        <v>226</v>
      </c>
      <c r="L145" s="47"/>
      <c r="M145" s="214" t="s">
        <v>36</v>
      </c>
      <c r="N145" s="215" t="s">
        <v>53</v>
      </c>
      <c r="O145" s="87"/>
      <c r="P145" s="216">
        <f>O145*H145</f>
        <v>0</v>
      </c>
      <c r="Q145" s="216">
        <v>0.0074400000000000004</v>
      </c>
      <c r="R145" s="216">
        <f>Q145*H145</f>
        <v>0.037200000000000004</v>
      </c>
      <c r="S145" s="216">
        <v>0</v>
      </c>
      <c r="T145" s="217">
        <f>S145*H145</f>
        <v>0</v>
      </c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R145" s="218" t="s">
        <v>322</v>
      </c>
      <c r="AT145" s="218" t="s">
        <v>140</v>
      </c>
      <c r="AU145" s="218" t="s">
        <v>91</v>
      </c>
      <c r="AY145" s="19" t="s">
        <v>137</v>
      </c>
      <c r="BE145" s="219">
        <f>IF(N145="základní",J145,0)</f>
        <v>0</v>
      </c>
      <c r="BF145" s="219">
        <f>IF(N145="snížená",J145,0)</f>
        <v>0</v>
      </c>
      <c r="BG145" s="219">
        <f>IF(N145="zákl. přenesená",J145,0)</f>
        <v>0</v>
      </c>
      <c r="BH145" s="219">
        <f>IF(N145="sníž. přenesená",J145,0)</f>
        <v>0</v>
      </c>
      <c r="BI145" s="219">
        <f>IF(N145="nulová",J145,0)</f>
        <v>0</v>
      </c>
      <c r="BJ145" s="19" t="s">
        <v>23</v>
      </c>
      <c r="BK145" s="219">
        <f>ROUND(I145*H145,2)</f>
        <v>0</v>
      </c>
      <c r="BL145" s="19" t="s">
        <v>322</v>
      </c>
      <c r="BM145" s="218" t="s">
        <v>1902</v>
      </c>
    </row>
    <row r="146" s="2" customFormat="1">
      <c r="A146" s="41"/>
      <c r="B146" s="42"/>
      <c r="C146" s="43"/>
      <c r="D146" s="256" t="s">
        <v>228</v>
      </c>
      <c r="E146" s="43"/>
      <c r="F146" s="257" t="s">
        <v>1903</v>
      </c>
      <c r="G146" s="43"/>
      <c r="H146" s="43"/>
      <c r="I146" s="258"/>
      <c r="J146" s="43"/>
      <c r="K146" s="43"/>
      <c r="L146" s="47"/>
      <c r="M146" s="259"/>
      <c r="N146" s="260"/>
      <c r="O146" s="87"/>
      <c r="P146" s="87"/>
      <c r="Q146" s="87"/>
      <c r="R146" s="87"/>
      <c r="S146" s="87"/>
      <c r="T146" s="88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T146" s="19" t="s">
        <v>228</v>
      </c>
      <c r="AU146" s="19" t="s">
        <v>91</v>
      </c>
    </row>
    <row r="147" s="13" customFormat="1">
      <c r="A147" s="13"/>
      <c r="B147" s="220"/>
      <c r="C147" s="221"/>
      <c r="D147" s="222" t="s">
        <v>147</v>
      </c>
      <c r="E147" s="223" t="s">
        <v>36</v>
      </c>
      <c r="F147" s="224" t="s">
        <v>1898</v>
      </c>
      <c r="G147" s="221"/>
      <c r="H147" s="223" t="s">
        <v>36</v>
      </c>
      <c r="I147" s="225"/>
      <c r="J147" s="221"/>
      <c r="K147" s="221"/>
      <c r="L147" s="226"/>
      <c r="M147" s="227"/>
      <c r="N147" s="228"/>
      <c r="O147" s="228"/>
      <c r="P147" s="228"/>
      <c r="Q147" s="228"/>
      <c r="R147" s="228"/>
      <c r="S147" s="228"/>
      <c r="T147" s="22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0" t="s">
        <v>147</v>
      </c>
      <c r="AU147" s="230" t="s">
        <v>91</v>
      </c>
      <c r="AV147" s="13" t="s">
        <v>23</v>
      </c>
      <c r="AW147" s="13" t="s">
        <v>43</v>
      </c>
      <c r="AX147" s="13" t="s">
        <v>82</v>
      </c>
      <c r="AY147" s="230" t="s">
        <v>137</v>
      </c>
    </row>
    <row r="148" s="14" customFormat="1">
      <c r="A148" s="14"/>
      <c r="B148" s="231"/>
      <c r="C148" s="232"/>
      <c r="D148" s="222" t="s">
        <v>147</v>
      </c>
      <c r="E148" s="233" t="s">
        <v>36</v>
      </c>
      <c r="F148" s="234" t="s">
        <v>1904</v>
      </c>
      <c r="G148" s="232"/>
      <c r="H148" s="235">
        <v>5</v>
      </c>
      <c r="I148" s="236"/>
      <c r="J148" s="232"/>
      <c r="K148" s="232"/>
      <c r="L148" s="237"/>
      <c r="M148" s="238"/>
      <c r="N148" s="239"/>
      <c r="O148" s="239"/>
      <c r="P148" s="239"/>
      <c r="Q148" s="239"/>
      <c r="R148" s="239"/>
      <c r="S148" s="239"/>
      <c r="T148" s="240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1" t="s">
        <v>147</v>
      </c>
      <c r="AU148" s="241" t="s">
        <v>91</v>
      </c>
      <c r="AV148" s="14" t="s">
        <v>91</v>
      </c>
      <c r="AW148" s="14" t="s">
        <v>43</v>
      </c>
      <c r="AX148" s="14" t="s">
        <v>23</v>
      </c>
      <c r="AY148" s="241" t="s">
        <v>137</v>
      </c>
    </row>
    <row r="149" s="2" customFormat="1" ht="21.75" customHeight="1">
      <c r="A149" s="41"/>
      <c r="B149" s="42"/>
      <c r="C149" s="207" t="s">
        <v>331</v>
      </c>
      <c r="D149" s="207" t="s">
        <v>140</v>
      </c>
      <c r="E149" s="208" t="s">
        <v>1905</v>
      </c>
      <c r="F149" s="209" t="s">
        <v>1906</v>
      </c>
      <c r="G149" s="210" t="s">
        <v>280</v>
      </c>
      <c r="H149" s="211">
        <v>23</v>
      </c>
      <c r="I149" s="212"/>
      <c r="J149" s="213">
        <f>ROUND(I149*H149,2)</f>
        <v>0</v>
      </c>
      <c r="K149" s="209" t="s">
        <v>226</v>
      </c>
      <c r="L149" s="47"/>
      <c r="M149" s="214" t="s">
        <v>36</v>
      </c>
      <c r="N149" s="215" t="s">
        <v>53</v>
      </c>
      <c r="O149" s="87"/>
      <c r="P149" s="216">
        <f>O149*H149</f>
        <v>0</v>
      </c>
      <c r="Q149" s="216">
        <v>0.012319999999999999</v>
      </c>
      <c r="R149" s="216">
        <f>Q149*H149</f>
        <v>0.28336</v>
      </c>
      <c r="S149" s="216">
        <v>0</v>
      </c>
      <c r="T149" s="217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18" t="s">
        <v>322</v>
      </c>
      <c r="AT149" s="218" t="s">
        <v>140</v>
      </c>
      <c r="AU149" s="218" t="s">
        <v>91</v>
      </c>
      <c r="AY149" s="19" t="s">
        <v>137</v>
      </c>
      <c r="BE149" s="219">
        <f>IF(N149="základní",J149,0)</f>
        <v>0</v>
      </c>
      <c r="BF149" s="219">
        <f>IF(N149="snížená",J149,0)</f>
        <v>0</v>
      </c>
      <c r="BG149" s="219">
        <f>IF(N149="zákl. přenesená",J149,0)</f>
        <v>0</v>
      </c>
      <c r="BH149" s="219">
        <f>IF(N149="sníž. přenesená",J149,0)</f>
        <v>0</v>
      </c>
      <c r="BI149" s="219">
        <f>IF(N149="nulová",J149,0)</f>
        <v>0</v>
      </c>
      <c r="BJ149" s="19" t="s">
        <v>23</v>
      </c>
      <c r="BK149" s="219">
        <f>ROUND(I149*H149,2)</f>
        <v>0</v>
      </c>
      <c r="BL149" s="19" t="s">
        <v>322</v>
      </c>
      <c r="BM149" s="218" t="s">
        <v>1907</v>
      </c>
    </row>
    <row r="150" s="2" customFormat="1">
      <c r="A150" s="41"/>
      <c r="B150" s="42"/>
      <c r="C150" s="43"/>
      <c r="D150" s="256" t="s">
        <v>228</v>
      </c>
      <c r="E150" s="43"/>
      <c r="F150" s="257" t="s">
        <v>1908</v>
      </c>
      <c r="G150" s="43"/>
      <c r="H150" s="43"/>
      <c r="I150" s="258"/>
      <c r="J150" s="43"/>
      <c r="K150" s="43"/>
      <c r="L150" s="47"/>
      <c r="M150" s="259"/>
      <c r="N150" s="260"/>
      <c r="O150" s="87"/>
      <c r="P150" s="87"/>
      <c r="Q150" s="87"/>
      <c r="R150" s="87"/>
      <c r="S150" s="87"/>
      <c r="T150" s="88"/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T150" s="19" t="s">
        <v>228</v>
      </c>
      <c r="AU150" s="19" t="s">
        <v>91</v>
      </c>
    </row>
    <row r="151" s="13" customFormat="1">
      <c r="A151" s="13"/>
      <c r="B151" s="220"/>
      <c r="C151" s="221"/>
      <c r="D151" s="222" t="s">
        <v>147</v>
      </c>
      <c r="E151" s="223" t="s">
        <v>36</v>
      </c>
      <c r="F151" s="224" t="s">
        <v>1898</v>
      </c>
      <c r="G151" s="221"/>
      <c r="H151" s="223" t="s">
        <v>36</v>
      </c>
      <c r="I151" s="225"/>
      <c r="J151" s="221"/>
      <c r="K151" s="221"/>
      <c r="L151" s="226"/>
      <c r="M151" s="227"/>
      <c r="N151" s="228"/>
      <c r="O151" s="228"/>
      <c r="P151" s="228"/>
      <c r="Q151" s="228"/>
      <c r="R151" s="228"/>
      <c r="S151" s="228"/>
      <c r="T151" s="229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0" t="s">
        <v>147</v>
      </c>
      <c r="AU151" s="230" t="s">
        <v>91</v>
      </c>
      <c r="AV151" s="13" t="s">
        <v>23</v>
      </c>
      <c r="AW151" s="13" t="s">
        <v>43</v>
      </c>
      <c r="AX151" s="13" t="s">
        <v>82</v>
      </c>
      <c r="AY151" s="230" t="s">
        <v>137</v>
      </c>
    </row>
    <row r="152" s="14" customFormat="1">
      <c r="A152" s="14"/>
      <c r="B152" s="231"/>
      <c r="C152" s="232"/>
      <c r="D152" s="222" t="s">
        <v>147</v>
      </c>
      <c r="E152" s="233" t="s">
        <v>36</v>
      </c>
      <c r="F152" s="234" t="s">
        <v>1909</v>
      </c>
      <c r="G152" s="232"/>
      <c r="H152" s="235">
        <v>23</v>
      </c>
      <c r="I152" s="236"/>
      <c r="J152" s="232"/>
      <c r="K152" s="232"/>
      <c r="L152" s="237"/>
      <c r="M152" s="238"/>
      <c r="N152" s="239"/>
      <c r="O152" s="239"/>
      <c r="P152" s="239"/>
      <c r="Q152" s="239"/>
      <c r="R152" s="239"/>
      <c r="S152" s="239"/>
      <c r="T152" s="240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1" t="s">
        <v>147</v>
      </c>
      <c r="AU152" s="241" t="s">
        <v>91</v>
      </c>
      <c r="AV152" s="14" t="s">
        <v>91</v>
      </c>
      <c r="AW152" s="14" t="s">
        <v>43</v>
      </c>
      <c r="AX152" s="14" t="s">
        <v>23</v>
      </c>
      <c r="AY152" s="241" t="s">
        <v>137</v>
      </c>
    </row>
    <row r="153" s="2" customFormat="1" ht="24.15" customHeight="1">
      <c r="A153" s="41"/>
      <c r="B153" s="42"/>
      <c r="C153" s="207" t="s">
        <v>337</v>
      </c>
      <c r="D153" s="207" t="s">
        <v>140</v>
      </c>
      <c r="E153" s="208" t="s">
        <v>1910</v>
      </c>
      <c r="F153" s="209" t="s">
        <v>1911</v>
      </c>
      <c r="G153" s="210" t="s">
        <v>280</v>
      </c>
      <c r="H153" s="211">
        <v>32</v>
      </c>
      <c r="I153" s="212"/>
      <c r="J153" s="213">
        <f>ROUND(I153*H153,2)</f>
        <v>0</v>
      </c>
      <c r="K153" s="209" t="s">
        <v>226</v>
      </c>
      <c r="L153" s="47"/>
      <c r="M153" s="214" t="s">
        <v>36</v>
      </c>
      <c r="N153" s="215" t="s">
        <v>53</v>
      </c>
      <c r="O153" s="87"/>
      <c r="P153" s="216">
        <f>O153*H153</f>
        <v>0</v>
      </c>
      <c r="Q153" s="216">
        <v>0.0020100000000000001</v>
      </c>
      <c r="R153" s="216">
        <f>Q153*H153</f>
        <v>0.064320000000000002</v>
      </c>
      <c r="S153" s="216">
        <v>0</v>
      </c>
      <c r="T153" s="217">
        <f>S153*H153</f>
        <v>0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18" t="s">
        <v>322</v>
      </c>
      <c r="AT153" s="218" t="s">
        <v>140</v>
      </c>
      <c r="AU153" s="218" t="s">
        <v>91</v>
      </c>
      <c r="AY153" s="19" t="s">
        <v>137</v>
      </c>
      <c r="BE153" s="219">
        <f>IF(N153="základní",J153,0)</f>
        <v>0</v>
      </c>
      <c r="BF153" s="219">
        <f>IF(N153="snížená",J153,0)</f>
        <v>0</v>
      </c>
      <c r="BG153" s="219">
        <f>IF(N153="zákl. přenesená",J153,0)</f>
        <v>0</v>
      </c>
      <c r="BH153" s="219">
        <f>IF(N153="sníž. přenesená",J153,0)</f>
        <v>0</v>
      </c>
      <c r="BI153" s="219">
        <f>IF(N153="nulová",J153,0)</f>
        <v>0</v>
      </c>
      <c r="BJ153" s="19" t="s">
        <v>23</v>
      </c>
      <c r="BK153" s="219">
        <f>ROUND(I153*H153,2)</f>
        <v>0</v>
      </c>
      <c r="BL153" s="19" t="s">
        <v>322</v>
      </c>
      <c r="BM153" s="218" t="s">
        <v>1912</v>
      </c>
    </row>
    <row r="154" s="2" customFormat="1">
      <c r="A154" s="41"/>
      <c r="B154" s="42"/>
      <c r="C154" s="43"/>
      <c r="D154" s="256" t="s">
        <v>228</v>
      </c>
      <c r="E154" s="43"/>
      <c r="F154" s="257" t="s">
        <v>1913</v>
      </c>
      <c r="G154" s="43"/>
      <c r="H154" s="43"/>
      <c r="I154" s="258"/>
      <c r="J154" s="43"/>
      <c r="K154" s="43"/>
      <c r="L154" s="47"/>
      <c r="M154" s="259"/>
      <c r="N154" s="260"/>
      <c r="O154" s="87"/>
      <c r="P154" s="87"/>
      <c r="Q154" s="87"/>
      <c r="R154" s="87"/>
      <c r="S154" s="87"/>
      <c r="T154" s="88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T154" s="19" t="s">
        <v>228</v>
      </c>
      <c r="AU154" s="19" t="s">
        <v>91</v>
      </c>
    </row>
    <row r="155" s="14" customFormat="1">
      <c r="A155" s="14"/>
      <c r="B155" s="231"/>
      <c r="C155" s="232"/>
      <c r="D155" s="222" t="s">
        <v>147</v>
      </c>
      <c r="E155" s="233" t="s">
        <v>36</v>
      </c>
      <c r="F155" s="234" t="s">
        <v>1914</v>
      </c>
      <c r="G155" s="232"/>
      <c r="H155" s="235">
        <v>32</v>
      </c>
      <c r="I155" s="236"/>
      <c r="J155" s="232"/>
      <c r="K155" s="232"/>
      <c r="L155" s="237"/>
      <c r="M155" s="238"/>
      <c r="N155" s="239"/>
      <c r="O155" s="239"/>
      <c r="P155" s="239"/>
      <c r="Q155" s="239"/>
      <c r="R155" s="239"/>
      <c r="S155" s="239"/>
      <c r="T155" s="240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1" t="s">
        <v>147</v>
      </c>
      <c r="AU155" s="241" t="s">
        <v>91</v>
      </c>
      <c r="AV155" s="14" t="s">
        <v>91</v>
      </c>
      <c r="AW155" s="14" t="s">
        <v>43</v>
      </c>
      <c r="AX155" s="14" t="s">
        <v>23</v>
      </c>
      <c r="AY155" s="241" t="s">
        <v>137</v>
      </c>
    </row>
    <row r="156" s="2" customFormat="1" ht="24.15" customHeight="1">
      <c r="A156" s="41"/>
      <c r="B156" s="42"/>
      <c r="C156" s="207" t="s">
        <v>343</v>
      </c>
      <c r="D156" s="207" t="s">
        <v>140</v>
      </c>
      <c r="E156" s="208" t="s">
        <v>1915</v>
      </c>
      <c r="F156" s="209" t="s">
        <v>1916</v>
      </c>
      <c r="G156" s="210" t="s">
        <v>280</v>
      </c>
      <c r="H156" s="211">
        <v>16</v>
      </c>
      <c r="I156" s="212"/>
      <c r="J156" s="213">
        <f>ROUND(I156*H156,2)</f>
        <v>0</v>
      </c>
      <c r="K156" s="209" t="s">
        <v>281</v>
      </c>
      <c r="L156" s="47"/>
      <c r="M156" s="214" t="s">
        <v>36</v>
      </c>
      <c r="N156" s="215" t="s">
        <v>53</v>
      </c>
      <c r="O156" s="87"/>
      <c r="P156" s="216">
        <f>O156*H156</f>
        <v>0</v>
      </c>
      <c r="Q156" s="216">
        <v>0.0014499999999999999</v>
      </c>
      <c r="R156" s="216">
        <f>Q156*H156</f>
        <v>0.023199999999999998</v>
      </c>
      <c r="S156" s="216">
        <v>0</v>
      </c>
      <c r="T156" s="217">
        <f>S156*H156</f>
        <v>0</v>
      </c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R156" s="218" t="s">
        <v>322</v>
      </c>
      <c r="AT156" s="218" t="s">
        <v>140</v>
      </c>
      <c r="AU156" s="218" t="s">
        <v>91</v>
      </c>
      <c r="AY156" s="19" t="s">
        <v>137</v>
      </c>
      <c r="BE156" s="219">
        <f>IF(N156="základní",J156,0)</f>
        <v>0</v>
      </c>
      <c r="BF156" s="219">
        <f>IF(N156="snížená",J156,0)</f>
        <v>0</v>
      </c>
      <c r="BG156" s="219">
        <f>IF(N156="zákl. přenesená",J156,0)</f>
        <v>0</v>
      </c>
      <c r="BH156" s="219">
        <f>IF(N156="sníž. přenesená",J156,0)</f>
        <v>0</v>
      </c>
      <c r="BI156" s="219">
        <f>IF(N156="nulová",J156,0)</f>
        <v>0</v>
      </c>
      <c r="BJ156" s="19" t="s">
        <v>23</v>
      </c>
      <c r="BK156" s="219">
        <f>ROUND(I156*H156,2)</f>
        <v>0</v>
      </c>
      <c r="BL156" s="19" t="s">
        <v>322</v>
      </c>
      <c r="BM156" s="218" t="s">
        <v>1917</v>
      </c>
    </row>
    <row r="157" s="14" customFormat="1">
      <c r="A157" s="14"/>
      <c r="B157" s="231"/>
      <c r="C157" s="232"/>
      <c r="D157" s="222" t="s">
        <v>147</v>
      </c>
      <c r="E157" s="233" t="s">
        <v>36</v>
      </c>
      <c r="F157" s="234" t="s">
        <v>1918</v>
      </c>
      <c r="G157" s="232"/>
      <c r="H157" s="235">
        <v>16</v>
      </c>
      <c r="I157" s="236"/>
      <c r="J157" s="232"/>
      <c r="K157" s="232"/>
      <c r="L157" s="237"/>
      <c r="M157" s="238"/>
      <c r="N157" s="239"/>
      <c r="O157" s="239"/>
      <c r="P157" s="239"/>
      <c r="Q157" s="239"/>
      <c r="R157" s="239"/>
      <c r="S157" s="239"/>
      <c r="T157" s="240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1" t="s">
        <v>147</v>
      </c>
      <c r="AU157" s="241" t="s">
        <v>91</v>
      </c>
      <c r="AV157" s="14" t="s">
        <v>91</v>
      </c>
      <c r="AW157" s="14" t="s">
        <v>43</v>
      </c>
      <c r="AX157" s="14" t="s">
        <v>23</v>
      </c>
      <c r="AY157" s="241" t="s">
        <v>137</v>
      </c>
    </row>
    <row r="158" s="2" customFormat="1" ht="21.75" customHeight="1">
      <c r="A158" s="41"/>
      <c r="B158" s="42"/>
      <c r="C158" s="207" t="s">
        <v>350</v>
      </c>
      <c r="D158" s="207" t="s">
        <v>140</v>
      </c>
      <c r="E158" s="208" t="s">
        <v>1919</v>
      </c>
      <c r="F158" s="209" t="s">
        <v>1920</v>
      </c>
      <c r="G158" s="210" t="s">
        <v>280</v>
      </c>
      <c r="H158" s="211">
        <v>8</v>
      </c>
      <c r="I158" s="212"/>
      <c r="J158" s="213">
        <f>ROUND(I158*H158,2)</f>
        <v>0</v>
      </c>
      <c r="K158" s="209" t="s">
        <v>226</v>
      </c>
      <c r="L158" s="47"/>
      <c r="M158" s="214" t="s">
        <v>36</v>
      </c>
      <c r="N158" s="215" t="s">
        <v>53</v>
      </c>
      <c r="O158" s="87"/>
      <c r="P158" s="216">
        <f>O158*H158</f>
        <v>0</v>
      </c>
      <c r="Q158" s="216">
        <v>0.00040999999999999999</v>
      </c>
      <c r="R158" s="216">
        <f>Q158*H158</f>
        <v>0.0032799999999999999</v>
      </c>
      <c r="S158" s="216">
        <v>0</v>
      </c>
      <c r="T158" s="217">
        <f>S158*H158</f>
        <v>0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18" t="s">
        <v>150</v>
      </c>
      <c r="AT158" s="218" t="s">
        <v>140</v>
      </c>
      <c r="AU158" s="218" t="s">
        <v>91</v>
      </c>
      <c r="AY158" s="19" t="s">
        <v>137</v>
      </c>
      <c r="BE158" s="219">
        <f>IF(N158="základní",J158,0)</f>
        <v>0</v>
      </c>
      <c r="BF158" s="219">
        <f>IF(N158="snížená",J158,0)</f>
        <v>0</v>
      </c>
      <c r="BG158" s="219">
        <f>IF(N158="zákl. přenesená",J158,0)</f>
        <v>0</v>
      </c>
      <c r="BH158" s="219">
        <f>IF(N158="sníž. přenesená",J158,0)</f>
        <v>0</v>
      </c>
      <c r="BI158" s="219">
        <f>IF(N158="nulová",J158,0)</f>
        <v>0</v>
      </c>
      <c r="BJ158" s="19" t="s">
        <v>23</v>
      </c>
      <c r="BK158" s="219">
        <f>ROUND(I158*H158,2)</f>
        <v>0</v>
      </c>
      <c r="BL158" s="19" t="s">
        <v>150</v>
      </c>
      <c r="BM158" s="218" t="s">
        <v>1921</v>
      </c>
    </row>
    <row r="159" s="2" customFormat="1">
      <c r="A159" s="41"/>
      <c r="B159" s="42"/>
      <c r="C159" s="43"/>
      <c r="D159" s="256" t="s">
        <v>228</v>
      </c>
      <c r="E159" s="43"/>
      <c r="F159" s="257" t="s">
        <v>1922</v>
      </c>
      <c r="G159" s="43"/>
      <c r="H159" s="43"/>
      <c r="I159" s="258"/>
      <c r="J159" s="43"/>
      <c r="K159" s="43"/>
      <c r="L159" s="47"/>
      <c r="M159" s="259"/>
      <c r="N159" s="260"/>
      <c r="O159" s="87"/>
      <c r="P159" s="87"/>
      <c r="Q159" s="87"/>
      <c r="R159" s="87"/>
      <c r="S159" s="87"/>
      <c r="T159" s="88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T159" s="19" t="s">
        <v>228</v>
      </c>
      <c r="AU159" s="19" t="s">
        <v>91</v>
      </c>
    </row>
    <row r="160" s="13" customFormat="1">
      <c r="A160" s="13"/>
      <c r="B160" s="220"/>
      <c r="C160" s="221"/>
      <c r="D160" s="222" t="s">
        <v>147</v>
      </c>
      <c r="E160" s="223" t="s">
        <v>36</v>
      </c>
      <c r="F160" s="224" t="s">
        <v>1923</v>
      </c>
      <c r="G160" s="221"/>
      <c r="H160" s="223" t="s">
        <v>36</v>
      </c>
      <c r="I160" s="225"/>
      <c r="J160" s="221"/>
      <c r="K160" s="221"/>
      <c r="L160" s="226"/>
      <c r="M160" s="227"/>
      <c r="N160" s="228"/>
      <c r="O160" s="228"/>
      <c r="P160" s="228"/>
      <c r="Q160" s="228"/>
      <c r="R160" s="228"/>
      <c r="S160" s="228"/>
      <c r="T160" s="22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0" t="s">
        <v>147</v>
      </c>
      <c r="AU160" s="230" t="s">
        <v>91</v>
      </c>
      <c r="AV160" s="13" t="s">
        <v>23</v>
      </c>
      <c r="AW160" s="13" t="s">
        <v>43</v>
      </c>
      <c r="AX160" s="13" t="s">
        <v>82</v>
      </c>
      <c r="AY160" s="230" t="s">
        <v>137</v>
      </c>
    </row>
    <row r="161" s="14" customFormat="1">
      <c r="A161" s="14"/>
      <c r="B161" s="231"/>
      <c r="C161" s="232"/>
      <c r="D161" s="222" t="s">
        <v>147</v>
      </c>
      <c r="E161" s="233" t="s">
        <v>36</v>
      </c>
      <c r="F161" s="234" t="s">
        <v>182</v>
      </c>
      <c r="G161" s="232"/>
      <c r="H161" s="235">
        <v>8</v>
      </c>
      <c r="I161" s="236"/>
      <c r="J161" s="232"/>
      <c r="K161" s="232"/>
      <c r="L161" s="237"/>
      <c r="M161" s="238"/>
      <c r="N161" s="239"/>
      <c r="O161" s="239"/>
      <c r="P161" s="239"/>
      <c r="Q161" s="239"/>
      <c r="R161" s="239"/>
      <c r="S161" s="239"/>
      <c r="T161" s="240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1" t="s">
        <v>147</v>
      </c>
      <c r="AU161" s="241" t="s">
        <v>91</v>
      </c>
      <c r="AV161" s="14" t="s">
        <v>91</v>
      </c>
      <c r="AW161" s="14" t="s">
        <v>43</v>
      </c>
      <c r="AX161" s="14" t="s">
        <v>23</v>
      </c>
      <c r="AY161" s="241" t="s">
        <v>137</v>
      </c>
    </row>
    <row r="162" s="2" customFormat="1" ht="21.75" customHeight="1">
      <c r="A162" s="41"/>
      <c r="B162" s="42"/>
      <c r="C162" s="207" t="s">
        <v>7</v>
      </c>
      <c r="D162" s="207" t="s">
        <v>140</v>
      </c>
      <c r="E162" s="208" t="s">
        <v>1924</v>
      </c>
      <c r="F162" s="209" t="s">
        <v>1925</v>
      </c>
      <c r="G162" s="210" t="s">
        <v>280</v>
      </c>
      <c r="H162" s="211">
        <v>9</v>
      </c>
      <c r="I162" s="212"/>
      <c r="J162" s="213">
        <f>ROUND(I162*H162,2)</f>
        <v>0</v>
      </c>
      <c r="K162" s="209" t="s">
        <v>226</v>
      </c>
      <c r="L162" s="47"/>
      <c r="M162" s="214" t="s">
        <v>36</v>
      </c>
      <c r="N162" s="215" t="s">
        <v>53</v>
      </c>
      <c r="O162" s="87"/>
      <c r="P162" s="216">
        <f>O162*H162</f>
        <v>0</v>
      </c>
      <c r="Q162" s="216">
        <v>0.00048000000000000001</v>
      </c>
      <c r="R162" s="216">
        <f>Q162*H162</f>
        <v>0.0043200000000000001</v>
      </c>
      <c r="S162" s="216">
        <v>0</v>
      </c>
      <c r="T162" s="217">
        <f>S162*H162</f>
        <v>0</v>
      </c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R162" s="218" t="s">
        <v>150</v>
      </c>
      <c r="AT162" s="218" t="s">
        <v>140</v>
      </c>
      <c r="AU162" s="218" t="s">
        <v>91</v>
      </c>
      <c r="AY162" s="19" t="s">
        <v>137</v>
      </c>
      <c r="BE162" s="219">
        <f>IF(N162="základní",J162,0)</f>
        <v>0</v>
      </c>
      <c r="BF162" s="219">
        <f>IF(N162="snížená",J162,0)</f>
        <v>0</v>
      </c>
      <c r="BG162" s="219">
        <f>IF(N162="zákl. přenesená",J162,0)</f>
        <v>0</v>
      </c>
      <c r="BH162" s="219">
        <f>IF(N162="sníž. přenesená",J162,0)</f>
        <v>0</v>
      </c>
      <c r="BI162" s="219">
        <f>IF(N162="nulová",J162,0)</f>
        <v>0</v>
      </c>
      <c r="BJ162" s="19" t="s">
        <v>23</v>
      </c>
      <c r="BK162" s="219">
        <f>ROUND(I162*H162,2)</f>
        <v>0</v>
      </c>
      <c r="BL162" s="19" t="s">
        <v>150</v>
      </c>
      <c r="BM162" s="218" t="s">
        <v>1926</v>
      </c>
    </row>
    <row r="163" s="2" customFormat="1">
      <c r="A163" s="41"/>
      <c r="B163" s="42"/>
      <c r="C163" s="43"/>
      <c r="D163" s="256" t="s">
        <v>228</v>
      </c>
      <c r="E163" s="43"/>
      <c r="F163" s="257" t="s">
        <v>1927</v>
      </c>
      <c r="G163" s="43"/>
      <c r="H163" s="43"/>
      <c r="I163" s="258"/>
      <c r="J163" s="43"/>
      <c r="K163" s="43"/>
      <c r="L163" s="47"/>
      <c r="M163" s="259"/>
      <c r="N163" s="260"/>
      <c r="O163" s="87"/>
      <c r="P163" s="87"/>
      <c r="Q163" s="87"/>
      <c r="R163" s="87"/>
      <c r="S163" s="87"/>
      <c r="T163" s="88"/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T163" s="19" t="s">
        <v>228</v>
      </c>
      <c r="AU163" s="19" t="s">
        <v>91</v>
      </c>
    </row>
    <row r="164" s="13" customFormat="1">
      <c r="A164" s="13"/>
      <c r="B164" s="220"/>
      <c r="C164" s="221"/>
      <c r="D164" s="222" t="s">
        <v>147</v>
      </c>
      <c r="E164" s="223" t="s">
        <v>36</v>
      </c>
      <c r="F164" s="224" t="s">
        <v>1923</v>
      </c>
      <c r="G164" s="221"/>
      <c r="H164" s="223" t="s">
        <v>36</v>
      </c>
      <c r="I164" s="225"/>
      <c r="J164" s="221"/>
      <c r="K164" s="221"/>
      <c r="L164" s="226"/>
      <c r="M164" s="227"/>
      <c r="N164" s="228"/>
      <c r="O164" s="228"/>
      <c r="P164" s="228"/>
      <c r="Q164" s="228"/>
      <c r="R164" s="228"/>
      <c r="S164" s="228"/>
      <c r="T164" s="229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0" t="s">
        <v>147</v>
      </c>
      <c r="AU164" s="230" t="s">
        <v>91</v>
      </c>
      <c r="AV164" s="13" t="s">
        <v>23</v>
      </c>
      <c r="AW164" s="13" t="s">
        <v>43</v>
      </c>
      <c r="AX164" s="13" t="s">
        <v>82</v>
      </c>
      <c r="AY164" s="230" t="s">
        <v>137</v>
      </c>
    </row>
    <row r="165" s="14" customFormat="1">
      <c r="A165" s="14"/>
      <c r="B165" s="231"/>
      <c r="C165" s="232"/>
      <c r="D165" s="222" t="s">
        <v>147</v>
      </c>
      <c r="E165" s="233" t="s">
        <v>36</v>
      </c>
      <c r="F165" s="234" t="s">
        <v>277</v>
      </c>
      <c r="G165" s="232"/>
      <c r="H165" s="235">
        <v>9</v>
      </c>
      <c r="I165" s="236"/>
      <c r="J165" s="232"/>
      <c r="K165" s="232"/>
      <c r="L165" s="237"/>
      <c r="M165" s="238"/>
      <c r="N165" s="239"/>
      <c r="O165" s="239"/>
      <c r="P165" s="239"/>
      <c r="Q165" s="239"/>
      <c r="R165" s="239"/>
      <c r="S165" s="239"/>
      <c r="T165" s="240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1" t="s">
        <v>147</v>
      </c>
      <c r="AU165" s="241" t="s">
        <v>91</v>
      </c>
      <c r="AV165" s="14" t="s">
        <v>91</v>
      </c>
      <c r="AW165" s="14" t="s">
        <v>43</v>
      </c>
      <c r="AX165" s="14" t="s">
        <v>23</v>
      </c>
      <c r="AY165" s="241" t="s">
        <v>137</v>
      </c>
    </row>
    <row r="166" s="2" customFormat="1" ht="21.75" customHeight="1">
      <c r="A166" s="41"/>
      <c r="B166" s="42"/>
      <c r="C166" s="207" t="s">
        <v>365</v>
      </c>
      <c r="D166" s="207" t="s">
        <v>140</v>
      </c>
      <c r="E166" s="208" t="s">
        <v>1928</v>
      </c>
      <c r="F166" s="209" t="s">
        <v>1929</v>
      </c>
      <c r="G166" s="210" t="s">
        <v>280</v>
      </c>
      <c r="H166" s="211">
        <v>5</v>
      </c>
      <c r="I166" s="212"/>
      <c r="J166" s="213">
        <f>ROUND(I166*H166,2)</f>
        <v>0</v>
      </c>
      <c r="K166" s="209" t="s">
        <v>226</v>
      </c>
      <c r="L166" s="47"/>
      <c r="M166" s="214" t="s">
        <v>36</v>
      </c>
      <c r="N166" s="215" t="s">
        <v>53</v>
      </c>
      <c r="O166" s="87"/>
      <c r="P166" s="216">
        <f>O166*H166</f>
        <v>0</v>
      </c>
      <c r="Q166" s="216">
        <v>0.00071000000000000002</v>
      </c>
      <c r="R166" s="216">
        <f>Q166*H166</f>
        <v>0.0035500000000000002</v>
      </c>
      <c r="S166" s="216">
        <v>0</v>
      </c>
      <c r="T166" s="217">
        <f>S166*H166</f>
        <v>0</v>
      </c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R166" s="218" t="s">
        <v>322</v>
      </c>
      <c r="AT166" s="218" t="s">
        <v>140</v>
      </c>
      <c r="AU166" s="218" t="s">
        <v>91</v>
      </c>
      <c r="AY166" s="19" t="s">
        <v>137</v>
      </c>
      <c r="BE166" s="219">
        <f>IF(N166="základní",J166,0)</f>
        <v>0</v>
      </c>
      <c r="BF166" s="219">
        <f>IF(N166="snížená",J166,0)</f>
        <v>0</v>
      </c>
      <c r="BG166" s="219">
        <f>IF(N166="zákl. přenesená",J166,0)</f>
        <v>0</v>
      </c>
      <c r="BH166" s="219">
        <f>IF(N166="sníž. přenesená",J166,0)</f>
        <v>0</v>
      </c>
      <c r="BI166" s="219">
        <f>IF(N166="nulová",J166,0)</f>
        <v>0</v>
      </c>
      <c r="BJ166" s="19" t="s">
        <v>23</v>
      </c>
      <c r="BK166" s="219">
        <f>ROUND(I166*H166,2)</f>
        <v>0</v>
      </c>
      <c r="BL166" s="19" t="s">
        <v>322</v>
      </c>
      <c r="BM166" s="218" t="s">
        <v>1930</v>
      </c>
    </row>
    <row r="167" s="2" customFormat="1">
      <c r="A167" s="41"/>
      <c r="B167" s="42"/>
      <c r="C167" s="43"/>
      <c r="D167" s="256" t="s">
        <v>228</v>
      </c>
      <c r="E167" s="43"/>
      <c r="F167" s="257" t="s">
        <v>1931</v>
      </c>
      <c r="G167" s="43"/>
      <c r="H167" s="43"/>
      <c r="I167" s="258"/>
      <c r="J167" s="43"/>
      <c r="K167" s="43"/>
      <c r="L167" s="47"/>
      <c r="M167" s="259"/>
      <c r="N167" s="260"/>
      <c r="O167" s="87"/>
      <c r="P167" s="87"/>
      <c r="Q167" s="87"/>
      <c r="R167" s="87"/>
      <c r="S167" s="87"/>
      <c r="T167" s="88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T167" s="19" t="s">
        <v>228</v>
      </c>
      <c r="AU167" s="19" t="s">
        <v>91</v>
      </c>
    </row>
    <row r="168" s="14" customFormat="1">
      <c r="A168" s="14"/>
      <c r="B168" s="231"/>
      <c r="C168" s="232"/>
      <c r="D168" s="222" t="s">
        <v>147</v>
      </c>
      <c r="E168" s="233" t="s">
        <v>36</v>
      </c>
      <c r="F168" s="234" t="s">
        <v>136</v>
      </c>
      <c r="G168" s="232"/>
      <c r="H168" s="235">
        <v>5</v>
      </c>
      <c r="I168" s="236"/>
      <c r="J168" s="232"/>
      <c r="K168" s="232"/>
      <c r="L168" s="237"/>
      <c r="M168" s="238"/>
      <c r="N168" s="239"/>
      <c r="O168" s="239"/>
      <c r="P168" s="239"/>
      <c r="Q168" s="239"/>
      <c r="R168" s="239"/>
      <c r="S168" s="239"/>
      <c r="T168" s="240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1" t="s">
        <v>147</v>
      </c>
      <c r="AU168" s="241" t="s">
        <v>91</v>
      </c>
      <c r="AV168" s="14" t="s">
        <v>91</v>
      </c>
      <c r="AW168" s="14" t="s">
        <v>43</v>
      </c>
      <c r="AX168" s="14" t="s">
        <v>23</v>
      </c>
      <c r="AY168" s="241" t="s">
        <v>137</v>
      </c>
    </row>
    <row r="169" s="2" customFormat="1" ht="21.75" customHeight="1">
      <c r="A169" s="41"/>
      <c r="B169" s="42"/>
      <c r="C169" s="207" t="s">
        <v>371</v>
      </c>
      <c r="D169" s="207" t="s">
        <v>140</v>
      </c>
      <c r="E169" s="208" t="s">
        <v>1932</v>
      </c>
      <c r="F169" s="209" t="s">
        <v>1933</v>
      </c>
      <c r="G169" s="210" t="s">
        <v>280</v>
      </c>
      <c r="H169" s="211">
        <v>12</v>
      </c>
      <c r="I169" s="212"/>
      <c r="J169" s="213">
        <f>ROUND(I169*H169,2)</f>
        <v>0</v>
      </c>
      <c r="K169" s="209" t="s">
        <v>226</v>
      </c>
      <c r="L169" s="47"/>
      <c r="M169" s="214" t="s">
        <v>36</v>
      </c>
      <c r="N169" s="215" t="s">
        <v>53</v>
      </c>
      <c r="O169" s="87"/>
      <c r="P169" s="216">
        <f>O169*H169</f>
        <v>0</v>
      </c>
      <c r="Q169" s="216">
        <v>0.0022399999999999998</v>
      </c>
      <c r="R169" s="216">
        <f>Q169*H169</f>
        <v>0.026879999999999998</v>
      </c>
      <c r="S169" s="216">
        <v>0</v>
      </c>
      <c r="T169" s="217">
        <f>S169*H169</f>
        <v>0</v>
      </c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R169" s="218" t="s">
        <v>322</v>
      </c>
      <c r="AT169" s="218" t="s">
        <v>140</v>
      </c>
      <c r="AU169" s="218" t="s">
        <v>91</v>
      </c>
      <c r="AY169" s="19" t="s">
        <v>137</v>
      </c>
      <c r="BE169" s="219">
        <f>IF(N169="základní",J169,0)</f>
        <v>0</v>
      </c>
      <c r="BF169" s="219">
        <f>IF(N169="snížená",J169,0)</f>
        <v>0</v>
      </c>
      <c r="BG169" s="219">
        <f>IF(N169="zákl. přenesená",J169,0)</f>
        <v>0</v>
      </c>
      <c r="BH169" s="219">
        <f>IF(N169="sníž. přenesená",J169,0)</f>
        <v>0</v>
      </c>
      <c r="BI169" s="219">
        <f>IF(N169="nulová",J169,0)</f>
        <v>0</v>
      </c>
      <c r="BJ169" s="19" t="s">
        <v>23</v>
      </c>
      <c r="BK169" s="219">
        <f>ROUND(I169*H169,2)</f>
        <v>0</v>
      </c>
      <c r="BL169" s="19" t="s">
        <v>322</v>
      </c>
      <c r="BM169" s="218" t="s">
        <v>1934</v>
      </c>
    </row>
    <row r="170" s="2" customFormat="1">
      <c r="A170" s="41"/>
      <c r="B170" s="42"/>
      <c r="C170" s="43"/>
      <c r="D170" s="256" t="s">
        <v>228</v>
      </c>
      <c r="E170" s="43"/>
      <c r="F170" s="257" t="s">
        <v>1935</v>
      </c>
      <c r="G170" s="43"/>
      <c r="H170" s="43"/>
      <c r="I170" s="258"/>
      <c r="J170" s="43"/>
      <c r="K170" s="43"/>
      <c r="L170" s="47"/>
      <c r="M170" s="259"/>
      <c r="N170" s="260"/>
      <c r="O170" s="87"/>
      <c r="P170" s="87"/>
      <c r="Q170" s="87"/>
      <c r="R170" s="87"/>
      <c r="S170" s="87"/>
      <c r="T170" s="88"/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T170" s="19" t="s">
        <v>228</v>
      </c>
      <c r="AU170" s="19" t="s">
        <v>91</v>
      </c>
    </row>
    <row r="171" s="14" customFormat="1">
      <c r="A171" s="14"/>
      <c r="B171" s="231"/>
      <c r="C171" s="232"/>
      <c r="D171" s="222" t="s">
        <v>147</v>
      </c>
      <c r="E171" s="233" t="s">
        <v>36</v>
      </c>
      <c r="F171" s="234" t="s">
        <v>8</v>
      </c>
      <c r="G171" s="232"/>
      <c r="H171" s="235">
        <v>12</v>
      </c>
      <c r="I171" s="236"/>
      <c r="J171" s="232"/>
      <c r="K171" s="232"/>
      <c r="L171" s="237"/>
      <c r="M171" s="238"/>
      <c r="N171" s="239"/>
      <c r="O171" s="239"/>
      <c r="P171" s="239"/>
      <c r="Q171" s="239"/>
      <c r="R171" s="239"/>
      <c r="S171" s="239"/>
      <c r="T171" s="240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1" t="s">
        <v>147</v>
      </c>
      <c r="AU171" s="241" t="s">
        <v>91</v>
      </c>
      <c r="AV171" s="14" t="s">
        <v>91</v>
      </c>
      <c r="AW171" s="14" t="s">
        <v>43</v>
      </c>
      <c r="AX171" s="14" t="s">
        <v>23</v>
      </c>
      <c r="AY171" s="241" t="s">
        <v>137</v>
      </c>
    </row>
    <row r="172" s="2" customFormat="1" ht="24.15" customHeight="1">
      <c r="A172" s="41"/>
      <c r="B172" s="42"/>
      <c r="C172" s="207" t="s">
        <v>377</v>
      </c>
      <c r="D172" s="207" t="s">
        <v>140</v>
      </c>
      <c r="E172" s="208" t="s">
        <v>1936</v>
      </c>
      <c r="F172" s="209" t="s">
        <v>1937</v>
      </c>
      <c r="G172" s="210" t="s">
        <v>394</v>
      </c>
      <c r="H172" s="211">
        <v>2</v>
      </c>
      <c r="I172" s="212"/>
      <c r="J172" s="213">
        <f>ROUND(I172*H172,2)</f>
        <v>0</v>
      </c>
      <c r="K172" s="209" t="s">
        <v>226</v>
      </c>
      <c r="L172" s="47"/>
      <c r="M172" s="214" t="s">
        <v>36</v>
      </c>
      <c r="N172" s="215" t="s">
        <v>53</v>
      </c>
      <c r="O172" s="87"/>
      <c r="P172" s="216">
        <f>O172*H172</f>
        <v>0</v>
      </c>
      <c r="Q172" s="216">
        <v>0</v>
      </c>
      <c r="R172" s="216">
        <f>Q172*H172</f>
        <v>0</v>
      </c>
      <c r="S172" s="216">
        <v>0</v>
      </c>
      <c r="T172" s="217">
        <f>S172*H172</f>
        <v>0</v>
      </c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R172" s="218" t="s">
        <v>150</v>
      </c>
      <c r="AT172" s="218" t="s">
        <v>140</v>
      </c>
      <c r="AU172" s="218" t="s">
        <v>91</v>
      </c>
      <c r="AY172" s="19" t="s">
        <v>137</v>
      </c>
      <c r="BE172" s="219">
        <f>IF(N172="základní",J172,0)</f>
        <v>0</v>
      </c>
      <c r="BF172" s="219">
        <f>IF(N172="snížená",J172,0)</f>
        <v>0</v>
      </c>
      <c r="BG172" s="219">
        <f>IF(N172="zákl. přenesená",J172,0)</f>
        <v>0</v>
      </c>
      <c r="BH172" s="219">
        <f>IF(N172="sníž. přenesená",J172,0)</f>
        <v>0</v>
      </c>
      <c r="BI172" s="219">
        <f>IF(N172="nulová",J172,0)</f>
        <v>0</v>
      </c>
      <c r="BJ172" s="19" t="s">
        <v>23</v>
      </c>
      <c r="BK172" s="219">
        <f>ROUND(I172*H172,2)</f>
        <v>0</v>
      </c>
      <c r="BL172" s="19" t="s">
        <v>150</v>
      </c>
      <c r="BM172" s="218" t="s">
        <v>1938</v>
      </c>
    </row>
    <row r="173" s="2" customFormat="1">
      <c r="A173" s="41"/>
      <c r="B173" s="42"/>
      <c r="C173" s="43"/>
      <c r="D173" s="256" t="s">
        <v>228</v>
      </c>
      <c r="E173" s="43"/>
      <c r="F173" s="257" t="s">
        <v>1939</v>
      </c>
      <c r="G173" s="43"/>
      <c r="H173" s="43"/>
      <c r="I173" s="258"/>
      <c r="J173" s="43"/>
      <c r="K173" s="43"/>
      <c r="L173" s="47"/>
      <c r="M173" s="259"/>
      <c r="N173" s="260"/>
      <c r="O173" s="87"/>
      <c r="P173" s="87"/>
      <c r="Q173" s="87"/>
      <c r="R173" s="87"/>
      <c r="S173" s="87"/>
      <c r="T173" s="88"/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T173" s="19" t="s">
        <v>228</v>
      </c>
      <c r="AU173" s="19" t="s">
        <v>91</v>
      </c>
    </row>
    <row r="174" s="14" customFormat="1">
      <c r="A174" s="14"/>
      <c r="B174" s="231"/>
      <c r="C174" s="232"/>
      <c r="D174" s="222" t="s">
        <v>147</v>
      </c>
      <c r="E174" s="233" t="s">
        <v>36</v>
      </c>
      <c r="F174" s="234" t="s">
        <v>91</v>
      </c>
      <c r="G174" s="232"/>
      <c r="H174" s="235">
        <v>2</v>
      </c>
      <c r="I174" s="236"/>
      <c r="J174" s="232"/>
      <c r="K174" s="232"/>
      <c r="L174" s="237"/>
      <c r="M174" s="238"/>
      <c r="N174" s="239"/>
      <c r="O174" s="239"/>
      <c r="P174" s="239"/>
      <c r="Q174" s="239"/>
      <c r="R174" s="239"/>
      <c r="S174" s="239"/>
      <c r="T174" s="240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1" t="s">
        <v>147</v>
      </c>
      <c r="AU174" s="241" t="s">
        <v>91</v>
      </c>
      <c r="AV174" s="14" t="s">
        <v>91</v>
      </c>
      <c r="AW174" s="14" t="s">
        <v>43</v>
      </c>
      <c r="AX174" s="14" t="s">
        <v>23</v>
      </c>
      <c r="AY174" s="241" t="s">
        <v>137</v>
      </c>
    </row>
    <row r="175" s="2" customFormat="1" ht="24.15" customHeight="1">
      <c r="A175" s="41"/>
      <c r="B175" s="42"/>
      <c r="C175" s="207" t="s">
        <v>383</v>
      </c>
      <c r="D175" s="207" t="s">
        <v>140</v>
      </c>
      <c r="E175" s="208" t="s">
        <v>1940</v>
      </c>
      <c r="F175" s="209" t="s">
        <v>1941</v>
      </c>
      <c r="G175" s="210" t="s">
        <v>394</v>
      </c>
      <c r="H175" s="211">
        <v>10</v>
      </c>
      <c r="I175" s="212"/>
      <c r="J175" s="213">
        <f>ROUND(I175*H175,2)</f>
        <v>0</v>
      </c>
      <c r="K175" s="209" t="s">
        <v>226</v>
      </c>
      <c r="L175" s="47"/>
      <c r="M175" s="214" t="s">
        <v>36</v>
      </c>
      <c r="N175" s="215" t="s">
        <v>53</v>
      </c>
      <c r="O175" s="87"/>
      <c r="P175" s="216">
        <f>O175*H175</f>
        <v>0</v>
      </c>
      <c r="Q175" s="216">
        <v>0</v>
      </c>
      <c r="R175" s="216">
        <f>Q175*H175</f>
        <v>0</v>
      </c>
      <c r="S175" s="216">
        <v>0</v>
      </c>
      <c r="T175" s="217">
        <f>S175*H175</f>
        <v>0</v>
      </c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R175" s="218" t="s">
        <v>150</v>
      </c>
      <c r="AT175" s="218" t="s">
        <v>140</v>
      </c>
      <c r="AU175" s="218" t="s">
        <v>91</v>
      </c>
      <c r="AY175" s="19" t="s">
        <v>137</v>
      </c>
      <c r="BE175" s="219">
        <f>IF(N175="základní",J175,0)</f>
        <v>0</v>
      </c>
      <c r="BF175" s="219">
        <f>IF(N175="snížená",J175,0)</f>
        <v>0</v>
      </c>
      <c r="BG175" s="219">
        <f>IF(N175="zákl. přenesená",J175,0)</f>
        <v>0</v>
      </c>
      <c r="BH175" s="219">
        <f>IF(N175="sníž. přenesená",J175,0)</f>
        <v>0</v>
      </c>
      <c r="BI175" s="219">
        <f>IF(N175="nulová",J175,0)</f>
        <v>0</v>
      </c>
      <c r="BJ175" s="19" t="s">
        <v>23</v>
      </c>
      <c r="BK175" s="219">
        <f>ROUND(I175*H175,2)</f>
        <v>0</v>
      </c>
      <c r="BL175" s="19" t="s">
        <v>150</v>
      </c>
      <c r="BM175" s="218" t="s">
        <v>1942</v>
      </c>
    </row>
    <row r="176" s="2" customFormat="1">
      <c r="A176" s="41"/>
      <c r="B176" s="42"/>
      <c r="C176" s="43"/>
      <c r="D176" s="256" t="s">
        <v>228</v>
      </c>
      <c r="E176" s="43"/>
      <c r="F176" s="257" t="s">
        <v>1943</v>
      </c>
      <c r="G176" s="43"/>
      <c r="H176" s="43"/>
      <c r="I176" s="258"/>
      <c r="J176" s="43"/>
      <c r="K176" s="43"/>
      <c r="L176" s="47"/>
      <c r="M176" s="259"/>
      <c r="N176" s="260"/>
      <c r="O176" s="87"/>
      <c r="P176" s="87"/>
      <c r="Q176" s="87"/>
      <c r="R176" s="87"/>
      <c r="S176" s="87"/>
      <c r="T176" s="88"/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T176" s="19" t="s">
        <v>228</v>
      </c>
      <c r="AU176" s="19" t="s">
        <v>91</v>
      </c>
    </row>
    <row r="177" s="14" customFormat="1">
      <c r="A177" s="14"/>
      <c r="B177" s="231"/>
      <c r="C177" s="232"/>
      <c r="D177" s="222" t="s">
        <v>147</v>
      </c>
      <c r="E177" s="233" t="s">
        <v>36</v>
      </c>
      <c r="F177" s="234" t="s">
        <v>28</v>
      </c>
      <c r="G177" s="232"/>
      <c r="H177" s="235">
        <v>10</v>
      </c>
      <c r="I177" s="236"/>
      <c r="J177" s="232"/>
      <c r="K177" s="232"/>
      <c r="L177" s="237"/>
      <c r="M177" s="238"/>
      <c r="N177" s="239"/>
      <c r="O177" s="239"/>
      <c r="P177" s="239"/>
      <c r="Q177" s="239"/>
      <c r="R177" s="239"/>
      <c r="S177" s="239"/>
      <c r="T177" s="240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1" t="s">
        <v>147</v>
      </c>
      <c r="AU177" s="241" t="s">
        <v>91</v>
      </c>
      <c r="AV177" s="14" t="s">
        <v>91</v>
      </c>
      <c r="AW177" s="14" t="s">
        <v>43</v>
      </c>
      <c r="AX177" s="14" t="s">
        <v>23</v>
      </c>
      <c r="AY177" s="241" t="s">
        <v>137</v>
      </c>
    </row>
    <row r="178" s="2" customFormat="1" ht="24.15" customHeight="1">
      <c r="A178" s="41"/>
      <c r="B178" s="42"/>
      <c r="C178" s="207" t="s">
        <v>391</v>
      </c>
      <c r="D178" s="207" t="s">
        <v>140</v>
      </c>
      <c r="E178" s="208" t="s">
        <v>1944</v>
      </c>
      <c r="F178" s="209" t="s">
        <v>1945</v>
      </c>
      <c r="G178" s="210" t="s">
        <v>394</v>
      </c>
      <c r="H178" s="211">
        <v>12</v>
      </c>
      <c r="I178" s="212"/>
      <c r="J178" s="213">
        <f>ROUND(I178*H178,2)</f>
        <v>0</v>
      </c>
      <c r="K178" s="209" t="s">
        <v>226</v>
      </c>
      <c r="L178" s="47"/>
      <c r="M178" s="214" t="s">
        <v>36</v>
      </c>
      <c r="N178" s="215" t="s">
        <v>53</v>
      </c>
      <c r="O178" s="87"/>
      <c r="P178" s="216">
        <f>O178*H178</f>
        <v>0</v>
      </c>
      <c r="Q178" s="216">
        <v>0</v>
      </c>
      <c r="R178" s="216">
        <f>Q178*H178</f>
        <v>0</v>
      </c>
      <c r="S178" s="216">
        <v>0</v>
      </c>
      <c r="T178" s="217">
        <f>S178*H178</f>
        <v>0</v>
      </c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R178" s="218" t="s">
        <v>322</v>
      </c>
      <c r="AT178" s="218" t="s">
        <v>140</v>
      </c>
      <c r="AU178" s="218" t="s">
        <v>91</v>
      </c>
      <c r="AY178" s="19" t="s">
        <v>137</v>
      </c>
      <c r="BE178" s="219">
        <f>IF(N178="základní",J178,0)</f>
        <v>0</v>
      </c>
      <c r="BF178" s="219">
        <f>IF(N178="snížená",J178,0)</f>
        <v>0</v>
      </c>
      <c r="BG178" s="219">
        <f>IF(N178="zákl. přenesená",J178,0)</f>
        <v>0</v>
      </c>
      <c r="BH178" s="219">
        <f>IF(N178="sníž. přenesená",J178,0)</f>
        <v>0</v>
      </c>
      <c r="BI178" s="219">
        <f>IF(N178="nulová",J178,0)</f>
        <v>0</v>
      </c>
      <c r="BJ178" s="19" t="s">
        <v>23</v>
      </c>
      <c r="BK178" s="219">
        <f>ROUND(I178*H178,2)</f>
        <v>0</v>
      </c>
      <c r="BL178" s="19" t="s">
        <v>322</v>
      </c>
      <c r="BM178" s="218" t="s">
        <v>1946</v>
      </c>
    </row>
    <row r="179" s="2" customFormat="1">
      <c r="A179" s="41"/>
      <c r="B179" s="42"/>
      <c r="C179" s="43"/>
      <c r="D179" s="256" t="s">
        <v>228</v>
      </c>
      <c r="E179" s="43"/>
      <c r="F179" s="257" t="s">
        <v>1947</v>
      </c>
      <c r="G179" s="43"/>
      <c r="H179" s="43"/>
      <c r="I179" s="258"/>
      <c r="J179" s="43"/>
      <c r="K179" s="43"/>
      <c r="L179" s="47"/>
      <c r="M179" s="259"/>
      <c r="N179" s="260"/>
      <c r="O179" s="87"/>
      <c r="P179" s="87"/>
      <c r="Q179" s="87"/>
      <c r="R179" s="87"/>
      <c r="S179" s="87"/>
      <c r="T179" s="88"/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T179" s="19" t="s">
        <v>228</v>
      </c>
      <c r="AU179" s="19" t="s">
        <v>91</v>
      </c>
    </row>
    <row r="180" s="14" customFormat="1">
      <c r="A180" s="14"/>
      <c r="B180" s="231"/>
      <c r="C180" s="232"/>
      <c r="D180" s="222" t="s">
        <v>147</v>
      </c>
      <c r="E180" s="233" t="s">
        <v>36</v>
      </c>
      <c r="F180" s="234" t="s">
        <v>8</v>
      </c>
      <c r="G180" s="232"/>
      <c r="H180" s="235">
        <v>12</v>
      </c>
      <c r="I180" s="236"/>
      <c r="J180" s="232"/>
      <c r="K180" s="232"/>
      <c r="L180" s="237"/>
      <c r="M180" s="238"/>
      <c r="N180" s="239"/>
      <c r="O180" s="239"/>
      <c r="P180" s="239"/>
      <c r="Q180" s="239"/>
      <c r="R180" s="239"/>
      <c r="S180" s="239"/>
      <c r="T180" s="240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1" t="s">
        <v>147</v>
      </c>
      <c r="AU180" s="241" t="s">
        <v>91</v>
      </c>
      <c r="AV180" s="14" t="s">
        <v>91</v>
      </c>
      <c r="AW180" s="14" t="s">
        <v>43</v>
      </c>
      <c r="AX180" s="14" t="s">
        <v>23</v>
      </c>
      <c r="AY180" s="241" t="s">
        <v>137</v>
      </c>
    </row>
    <row r="181" s="2" customFormat="1" ht="37.8" customHeight="1">
      <c r="A181" s="41"/>
      <c r="B181" s="42"/>
      <c r="C181" s="207" t="s">
        <v>397</v>
      </c>
      <c r="D181" s="207" t="s">
        <v>140</v>
      </c>
      <c r="E181" s="208" t="s">
        <v>1948</v>
      </c>
      <c r="F181" s="209" t="s">
        <v>1949</v>
      </c>
      <c r="G181" s="210" t="s">
        <v>394</v>
      </c>
      <c r="H181" s="211">
        <v>1</v>
      </c>
      <c r="I181" s="212"/>
      <c r="J181" s="213">
        <f>ROUND(I181*H181,2)</f>
        <v>0</v>
      </c>
      <c r="K181" s="209" t="s">
        <v>226</v>
      </c>
      <c r="L181" s="47"/>
      <c r="M181" s="214" t="s">
        <v>36</v>
      </c>
      <c r="N181" s="215" t="s">
        <v>53</v>
      </c>
      <c r="O181" s="87"/>
      <c r="P181" s="216">
        <f>O181*H181</f>
        <v>0</v>
      </c>
      <c r="Q181" s="216">
        <v>0.0039100000000000003</v>
      </c>
      <c r="R181" s="216">
        <f>Q181*H181</f>
        <v>0.0039100000000000003</v>
      </c>
      <c r="S181" s="216">
        <v>0</v>
      </c>
      <c r="T181" s="217">
        <f>S181*H181</f>
        <v>0</v>
      </c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R181" s="218" t="s">
        <v>322</v>
      </c>
      <c r="AT181" s="218" t="s">
        <v>140</v>
      </c>
      <c r="AU181" s="218" t="s">
        <v>91</v>
      </c>
      <c r="AY181" s="19" t="s">
        <v>137</v>
      </c>
      <c r="BE181" s="219">
        <f>IF(N181="základní",J181,0)</f>
        <v>0</v>
      </c>
      <c r="BF181" s="219">
        <f>IF(N181="snížená",J181,0)</f>
        <v>0</v>
      </c>
      <c r="BG181" s="219">
        <f>IF(N181="zákl. přenesená",J181,0)</f>
        <v>0</v>
      </c>
      <c r="BH181" s="219">
        <f>IF(N181="sníž. přenesená",J181,0)</f>
        <v>0</v>
      </c>
      <c r="BI181" s="219">
        <f>IF(N181="nulová",J181,0)</f>
        <v>0</v>
      </c>
      <c r="BJ181" s="19" t="s">
        <v>23</v>
      </c>
      <c r="BK181" s="219">
        <f>ROUND(I181*H181,2)</f>
        <v>0</v>
      </c>
      <c r="BL181" s="19" t="s">
        <v>322</v>
      </c>
      <c r="BM181" s="218" t="s">
        <v>1950</v>
      </c>
    </row>
    <row r="182" s="2" customFormat="1">
      <c r="A182" s="41"/>
      <c r="B182" s="42"/>
      <c r="C182" s="43"/>
      <c r="D182" s="256" t="s">
        <v>228</v>
      </c>
      <c r="E182" s="43"/>
      <c r="F182" s="257" t="s">
        <v>1951</v>
      </c>
      <c r="G182" s="43"/>
      <c r="H182" s="43"/>
      <c r="I182" s="258"/>
      <c r="J182" s="43"/>
      <c r="K182" s="43"/>
      <c r="L182" s="47"/>
      <c r="M182" s="259"/>
      <c r="N182" s="260"/>
      <c r="O182" s="87"/>
      <c r="P182" s="87"/>
      <c r="Q182" s="87"/>
      <c r="R182" s="87"/>
      <c r="S182" s="87"/>
      <c r="T182" s="88"/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T182" s="19" t="s">
        <v>228</v>
      </c>
      <c r="AU182" s="19" t="s">
        <v>91</v>
      </c>
    </row>
    <row r="183" s="14" customFormat="1">
      <c r="A183" s="14"/>
      <c r="B183" s="231"/>
      <c r="C183" s="232"/>
      <c r="D183" s="222" t="s">
        <v>147</v>
      </c>
      <c r="E183" s="233" t="s">
        <v>36</v>
      </c>
      <c r="F183" s="234" t="s">
        <v>23</v>
      </c>
      <c r="G183" s="232"/>
      <c r="H183" s="235">
        <v>1</v>
      </c>
      <c r="I183" s="236"/>
      <c r="J183" s="232"/>
      <c r="K183" s="232"/>
      <c r="L183" s="237"/>
      <c r="M183" s="238"/>
      <c r="N183" s="239"/>
      <c r="O183" s="239"/>
      <c r="P183" s="239"/>
      <c r="Q183" s="239"/>
      <c r="R183" s="239"/>
      <c r="S183" s="239"/>
      <c r="T183" s="240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1" t="s">
        <v>147</v>
      </c>
      <c r="AU183" s="241" t="s">
        <v>91</v>
      </c>
      <c r="AV183" s="14" t="s">
        <v>91</v>
      </c>
      <c r="AW183" s="14" t="s">
        <v>43</v>
      </c>
      <c r="AX183" s="14" t="s">
        <v>23</v>
      </c>
      <c r="AY183" s="241" t="s">
        <v>137</v>
      </c>
    </row>
    <row r="184" s="2" customFormat="1" ht="24.15" customHeight="1">
      <c r="A184" s="41"/>
      <c r="B184" s="42"/>
      <c r="C184" s="207" t="s">
        <v>402</v>
      </c>
      <c r="D184" s="207" t="s">
        <v>140</v>
      </c>
      <c r="E184" s="208" t="s">
        <v>1952</v>
      </c>
      <c r="F184" s="209" t="s">
        <v>1953</v>
      </c>
      <c r="G184" s="210" t="s">
        <v>394</v>
      </c>
      <c r="H184" s="211">
        <v>2</v>
      </c>
      <c r="I184" s="212"/>
      <c r="J184" s="213">
        <f>ROUND(I184*H184,2)</f>
        <v>0</v>
      </c>
      <c r="K184" s="209" t="s">
        <v>36</v>
      </c>
      <c r="L184" s="47"/>
      <c r="M184" s="214" t="s">
        <v>36</v>
      </c>
      <c r="N184" s="215" t="s">
        <v>53</v>
      </c>
      <c r="O184" s="87"/>
      <c r="P184" s="216">
        <f>O184*H184</f>
        <v>0</v>
      </c>
      <c r="Q184" s="216">
        <v>0.0068999999999999999</v>
      </c>
      <c r="R184" s="216">
        <f>Q184*H184</f>
        <v>0.0138</v>
      </c>
      <c r="S184" s="216">
        <v>0</v>
      </c>
      <c r="T184" s="217">
        <f>S184*H184</f>
        <v>0</v>
      </c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R184" s="218" t="s">
        <v>322</v>
      </c>
      <c r="AT184" s="218" t="s">
        <v>140</v>
      </c>
      <c r="AU184" s="218" t="s">
        <v>91</v>
      </c>
      <c r="AY184" s="19" t="s">
        <v>137</v>
      </c>
      <c r="BE184" s="219">
        <f>IF(N184="základní",J184,0)</f>
        <v>0</v>
      </c>
      <c r="BF184" s="219">
        <f>IF(N184="snížená",J184,0)</f>
        <v>0</v>
      </c>
      <c r="BG184" s="219">
        <f>IF(N184="zákl. přenesená",J184,0)</f>
        <v>0</v>
      </c>
      <c r="BH184" s="219">
        <f>IF(N184="sníž. přenesená",J184,0)</f>
        <v>0</v>
      </c>
      <c r="BI184" s="219">
        <f>IF(N184="nulová",J184,0)</f>
        <v>0</v>
      </c>
      <c r="BJ184" s="19" t="s">
        <v>23</v>
      </c>
      <c r="BK184" s="219">
        <f>ROUND(I184*H184,2)</f>
        <v>0</v>
      </c>
      <c r="BL184" s="19" t="s">
        <v>322</v>
      </c>
      <c r="BM184" s="218" t="s">
        <v>1954</v>
      </c>
    </row>
    <row r="185" s="14" customFormat="1">
      <c r="A185" s="14"/>
      <c r="B185" s="231"/>
      <c r="C185" s="232"/>
      <c r="D185" s="222" t="s">
        <v>147</v>
      </c>
      <c r="E185" s="233" t="s">
        <v>36</v>
      </c>
      <c r="F185" s="234" t="s">
        <v>91</v>
      </c>
      <c r="G185" s="232"/>
      <c r="H185" s="235">
        <v>2</v>
      </c>
      <c r="I185" s="236"/>
      <c r="J185" s="232"/>
      <c r="K185" s="232"/>
      <c r="L185" s="237"/>
      <c r="M185" s="238"/>
      <c r="N185" s="239"/>
      <c r="O185" s="239"/>
      <c r="P185" s="239"/>
      <c r="Q185" s="239"/>
      <c r="R185" s="239"/>
      <c r="S185" s="239"/>
      <c r="T185" s="240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1" t="s">
        <v>147</v>
      </c>
      <c r="AU185" s="241" t="s">
        <v>91</v>
      </c>
      <c r="AV185" s="14" t="s">
        <v>91</v>
      </c>
      <c r="AW185" s="14" t="s">
        <v>43</v>
      </c>
      <c r="AX185" s="14" t="s">
        <v>23</v>
      </c>
      <c r="AY185" s="241" t="s">
        <v>137</v>
      </c>
    </row>
    <row r="186" s="2" customFormat="1" ht="24.15" customHeight="1">
      <c r="A186" s="41"/>
      <c r="B186" s="42"/>
      <c r="C186" s="207" t="s">
        <v>406</v>
      </c>
      <c r="D186" s="207" t="s">
        <v>140</v>
      </c>
      <c r="E186" s="208" t="s">
        <v>1955</v>
      </c>
      <c r="F186" s="209" t="s">
        <v>1956</v>
      </c>
      <c r="G186" s="210" t="s">
        <v>394</v>
      </c>
      <c r="H186" s="211">
        <v>2</v>
      </c>
      <c r="I186" s="212"/>
      <c r="J186" s="213">
        <f>ROUND(I186*H186,2)</f>
        <v>0</v>
      </c>
      <c r="K186" s="209" t="s">
        <v>226</v>
      </c>
      <c r="L186" s="47"/>
      <c r="M186" s="214" t="s">
        <v>36</v>
      </c>
      <c r="N186" s="215" t="s">
        <v>53</v>
      </c>
      <c r="O186" s="87"/>
      <c r="P186" s="216">
        <f>O186*H186</f>
        <v>0</v>
      </c>
      <c r="Q186" s="216">
        <v>0.00050000000000000001</v>
      </c>
      <c r="R186" s="216">
        <f>Q186*H186</f>
        <v>0.001</v>
      </c>
      <c r="S186" s="216">
        <v>0</v>
      </c>
      <c r="T186" s="217">
        <f>S186*H186</f>
        <v>0</v>
      </c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R186" s="218" t="s">
        <v>150</v>
      </c>
      <c r="AT186" s="218" t="s">
        <v>140</v>
      </c>
      <c r="AU186" s="218" t="s">
        <v>91</v>
      </c>
      <c r="AY186" s="19" t="s">
        <v>137</v>
      </c>
      <c r="BE186" s="219">
        <f>IF(N186="základní",J186,0)</f>
        <v>0</v>
      </c>
      <c r="BF186" s="219">
        <f>IF(N186="snížená",J186,0)</f>
        <v>0</v>
      </c>
      <c r="BG186" s="219">
        <f>IF(N186="zákl. přenesená",J186,0)</f>
        <v>0</v>
      </c>
      <c r="BH186" s="219">
        <f>IF(N186="sníž. přenesená",J186,0)</f>
        <v>0</v>
      </c>
      <c r="BI186" s="219">
        <f>IF(N186="nulová",J186,0)</f>
        <v>0</v>
      </c>
      <c r="BJ186" s="19" t="s">
        <v>23</v>
      </c>
      <c r="BK186" s="219">
        <f>ROUND(I186*H186,2)</f>
        <v>0</v>
      </c>
      <c r="BL186" s="19" t="s">
        <v>150</v>
      </c>
      <c r="BM186" s="218" t="s">
        <v>1957</v>
      </c>
    </row>
    <row r="187" s="2" customFormat="1">
      <c r="A187" s="41"/>
      <c r="B187" s="42"/>
      <c r="C187" s="43"/>
      <c r="D187" s="256" t="s">
        <v>228</v>
      </c>
      <c r="E187" s="43"/>
      <c r="F187" s="257" t="s">
        <v>1958</v>
      </c>
      <c r="G187" s="43"/>
      <c r="H187" s="43"/>
      <c r="I187" s="258"/>
      <c r="J187" s="43"/>
      <c r="K187" s="43"/>
      <c r="L187" s="47"/>
      <c r="M187" s="259"/>
      <c r="N187" s="260"/>
      <c r="O187" s="87"/>
      <c r="P187" s="87"/>
      <c r="Q187" s="87"/>
      <c r="R187" s="87"/>
      <c r="S187" s="87"/>
      <c r="T187" s="88"/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T187" s="19" t="s">
        <v>228</v>
      </c>
      <c r="AU187" s="19" t="s">
        <v>91</v>
      </c>
    </row>
    <row r="188" s="14" customFormat="1">
      <c r="A188" s="14"/>
      <c r="B188" s="231"/>
      <c r="C188" s="232"/>
      <c r="D188" s="222" t="s">
        <v>147</v>
      </c>
      <c r="E188" s="233" t="s">
        <v>36</v>
      </c>
      <c r="F188" s="234" t="s">
        <v>91</v>
      </c>
      <c r="G188" s="232"/>
      <c r="H188" s="235">
        <v>2</v>
      </c>
      <c r="I188" s="236"/>
      <c r="J188" s="232"/>
      <c r="K188" s="232"/>
      <c r="L188" s="237"/>
      <c r="M188" s="238"/>
      <c r="N188" s="239"/>
      <c r="O188" s="239"/>
      <c r="P188" s="239"/>
      <c r="Q188" s="239"/>
      <c r="R188" s="239"/>
      <c r="S188" s="239"/>
      <c r="T188" s="240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1" t="s">
        <v>147</v>
      </c>
      <c r="AU188" s="241" t="s">
        <v>91</v>
      </c>
      <c r="AV188" s="14" t="s">
        <v>91</v>
      </c>
      <c r="AW188" s="14" t="s">
        <v>43</v>
      </c>
      <c r="AX188" s="14" t="s">
        <v>23</v>
      </c>
      <c r="AY188" s="241" t="s">
        <v>137</v>
      </c>
    </row>
    <row r="189" s="2" customFormat="1" ht="16.5" customHeight="1">
      <c r="A189" s="41"/>
      <c r="B189" s="42"/>
      <c r="C189" s="207" t="s">
        <v>410</v>
      </c>
      <c r="D189" s="207" t="s">
        <v>140</v>
      </c>
      <c r="E189" s="208" t="s">
        <v>1959</v>
      </c>
      <c r="F189" s="209" t="s">
        <v>1960</v>
      </c>
      <c r="G189" s="210" t="s">
        <v>394</v>
      </c>
      <c r="H189" s="211">
        <v>2</v>
      </c>
      <c r="I189" s="212"/>
      <c r="J189" s="213">
        <f>ROUND(I189*H189,2)</f>
        <v>0</v>
      </c>
      <c r="K189" s="209" t="s">
        <v>226</v>
      </c>
      <c r="L189" s="47"/>
      <c r="M189" s="214" t="s">
        <v>36</v>
      </c>
      <c r="N189" s="215" t="s">
        <v>53</v>
      </c>
      <c r="O189" s="87"/>
      <c r="P189" s="216">
        <f>O189*H189</f>
        <v>0</v>
      </c>
      <c r="Q189" s="216">
        <v>0.00029</v>
      </c>
      <c r="R189" s="216">
        <f>Q189*H189</f>
        <v>0.00058</v>
      </c>
      <c r="S189" s="216">
        <v>0</v>
      </c>
      <c r="T189" s="217">
        <f>S189*H189</f>
        <v>0</v>
      </c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R189" s="218" t="s">
        <v>322</v>
      </c>
      <c r="AT189" s="218" t="s">
        <v>140</v>
      </c>
      <c r="AU189" s="218" t="s">
        <v>91</v>
      </c>
      <c r="AY189" s="19" t="s">
        <v>137</v>
      </c>
      <c r="BE189" s="219">
        <f>IF(N189="základní",J189,0)</f>
        <v>0</v>
      </c>
      <c r="BF189" s="219">
        <f>IF(N189="snížená",J189,0)</f>
        <v>0</v>
      </c>
      <c r="BG189" s="219">
        <f>IF(N189="zákl. přenesená",J189,0)</f>
        <v>0</v>
      </c>
      <c r="BH189" s="219">
        <f>IF(N189="sníž. přenesená",J189,0)</f>
        <v>0</v>
      </c>
      <c r="BI189" s="219">
        <f>IF(N189="nulová",J189,0)</f>
        <v>0</v>
      </c>
      <c r="BJ189" s="19" t="s">
        <v>23</v>
      </c>
      <c r="BK189" s="219">
        <f>ROUND(I189*H189,2)</f>
        <v>0</v>
      </c>
      <c r="BL189" s="19" t="s">
        <v>322</v>
      </c>
      <c r="BM189" s="218" t="s">
        <v>1961</v>
      </c>
    </row>
    <row r="190" s="2" customFormat="1">
      <c r="A190" s="41"/>
      <c r="B190" s="42"/>
      <c r="C190" s="43"/>
      <c r="D190" s="256" t="s">
        <v>228</v>
      </c>
      <c r="E190" s="43"/>
      <c r="F190" s="257" t="s">
        <v>1962</v>
      </c>
      <c r="G190" s="43"/>
      <c r="H190" s="43"/>
      <c r="I190" s="258"/>
      <c r="J190" s="43"/>
      <c r="K190" s="43"/>
      <c r="L190" s="47"/>
      <c r="M190" s="259"/>
      <c r="N190" s="260"/>
      <c r="O190" s="87"/>
      <c r="P190" s="87"/>
      <c r="Q190" s="87"/>
      <c r="R190" s="87"/>
      <c r="S190" s="87"/>
      <c r="T190" s="88"/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T190" s="19" t="s">
        <v>228</v>
      </c>
      <c r="AU190" s="19" t="s">
        <v>91</v>
      </c>
    </row>
    <row r="191" s="14" customFormat="1">
      <c r="A191" s="14"/>
      <c r="B191" s="231"/>
      <c r="C191" s="232"/>
      <c r="D191" s="222" t="s">
        <v>147</v>
      </c>
      <c r="E191" s="233" t="s">
        <v>36</v>
      </c>
      <c r="F191" s="234" t="s">
        <v>91</v>
      </c>
      <c r="G191" s="232"/>
      <c r="H191" s="235">
        <v>2</v>
      </c>
      <c r="I191" s="236"/>
      <c r="J191" s="232"/>
      <c r="K191" s="232"/>
      <c r="L191" s="237"/>
      <c r="M191" s="238"/>
      <c r="N191" s="239"/>
      <c r="O191" s="239"/>
      <c r="P191" s="239"/>
      <c r="Q191" s="239"/>
      <c r="R191" s="239"/>
      <c r="S191" s="239"/>
      <c r="T191" s="240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1" t="s">
        <v>147</v>
      </c>
      <c r="AU191" s="241" t="s">
        <v>91</v>
      </c>
      <c r="AV191" s="14" t="s">
        <v>91</v>
      </c>
      <c r="AW191" s="14" t="s">
        <v>43</v>
      </c>
      <c r="AX191" s="14" t="s">
        <v>82</v>
      </c>
      <c r="AY191" s="241" t="s">
        <v>137</v>
      </c>
    </row>
    <row r="192" s="15" customFormat="1">
      <c r="A192" s="15"/>
      <c r="B192" s="242"/>
      <c r="C192" s="243"/>
      <c r="D192" s="222" t="s">
        <v>147</v>
      </c>
      <c r="E192" s="244" t="s">
        <v>36</v>
      </c>
      <c r="F192" s="245" t="s">
        <v>149</v>
      </c>
      <c r="G192" s="243"/>
      <c r="H192" s="246">
        <v>2</v>
      </c>
      <c r="I192" s="247"/>
      <c r="J192" s="243"/>
      <c r="K192" s="243"/>
      <c r="L192" s="248"/>
      <c r="M192" s="249"/>
      <c r="N192" s="250"/>
      <c r="O192" s="250"/>
      <c r="P192" s="250"/>
      <c r="Q192" s="250"/>
      <c r="R192" s="250"/>
      <c r="S192" s="250"/>
      <c r="T192" s="251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52" t="s">
        <v>147</v>
      </c>
      <c r="AU192" s="252" t="s">
        <v>91</v>
      </c>
      <c r="AV192" s="15" t="s">
        <v>150</v>
      </c>
      <c r="AW192" s="15" t="s">
        <v>4</v>
      </c>
      <c r="AX192" s="15" t="s">
        <v>23</v>
      </c>
      <c r="AY192" s="252" t="s">
        <v>137</v>
      </c>
    </row>
    <row r="193" s="2" customFormat="1" ht="24.15" customHeight="1">
      <c r="A193" s="41"/>
      <c r="B193" s="42"/>
      <c r="C193" s="207" t="s">
        <v>414</v>
      </c>
      <c r="D193" s="207" t="s">
        <v>140</v>
      </c>
      <c r="E193" s="208" t="s">
        <v>1963</v>
      </c>
      <c r="F193" s="209" t="s">
        <v>1964</v>
      </c>
      <c r="G193" s="210" t="s">
        <v>280</v>
      </c>
      <c r="H193" s="211">
        <v>105</v>
      </c>
      <c r="I193" s="212"/>
      <c r="J193" s="213">
        <f>ROUND(I193*H193,2)</f>
        <v>0</v>
      </c>
      <c r="K193" s="209" t="s">
        <v>226</v>
      </c>
      <c r="L193" s="47"/>
      <c r="M193" s="214" t="s">
        <v>36</v>
      </c>
      <c r="N193" s="215" t="s">
        <v>53</v>
      </c>
      <c r="O193" s="87"/>
      <c r="P193" s="216">
        <f>O193*H193</f>
        <v>0</v>
      </c>
      <c r="Q193" s="216">
        <v>0</v>
      </c>
      <c r="R193" s="216">
        <f>Q193*H193</f>
        <v>0</v>
      </c>
      <c r="S193" s="216">
        <v>0</v>
      </c>
      <c r="T193" s="217">
        <f>S193*H193</f>
        <v>0</v>
      </c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R193" s="218" t="s">
        <v>150</v>
      </c>
      <c r="AT193" s="218" t="s">
        <v>140</v>
      </c>
      <c r="AU193" s="218" t="s">
        <v>91</v>
      </c>
      <c r="AY193" s="19" t="s">
        <v>137</v>
      </c>
      <c r="BE193" s="219">
        <f>IF(N193="základní",J193,0)</f>
        <v>0</v>
      </c>
      <c r="BF193" s="219">
        <f>IF(N193="snížená",J193,0)</f>
        <v>0</v>
      </c>
      <c r="BG193" s="219">
        <f>IF(N193="zákl. přenesená",J193,0)</f>
        <v>0</v>
      </c>
      <c r="BH193" s="219">
        <f>IF(N193="sníž. přenesená",J193,0)</f>
        <v>0</v>
      </c>
      <c r="BI193" s="219">
        <f>IF(N193="nulová",J193,0)</f>
        <v>0</v>
      </c>
      <c r="BJ193" s="19" t="s">
        <v>23</v>
      </c>
      <c r="BK193" s="219">
        <f>ROUND(I193*H193,2)</f>
        <v>0</v>
      </c>
      <c r="BL193" s="19" t="s">
        <v>150</v>
      </c>
      <c r="BM193" s="218" t="s">
        <v>1965</v>
      </c>
    </row>
    <row r="194" s="2" customFormat="1">
      <c r="A194" s="41"/>
      <c r="B194" s="42"/>
      <c r="C194" s="43"/>
      <c r="D194" s="256" t="s">
        <v>228</v>
      </c>
      <c r="E194" s="43"/>
      <c r="F194" s="257" t="s">
        <v>1966</v>
      </c>
      <c r="G194" s="43"/>
      <c r="H194" s="43"/>
      <c r="I194" s="258"/>
      <c r="J194" s="43"/>
      <c r="K194" s="43"/>
      <c r="L194" s="47"/>
      <c r="M194" s="259"/>
      <c r="N194" s="260"/>
      <c r="O194" s="87"/>
      <c r="P194" s="87"/>
      <c r="Q194" s="87"/>
      <c r="R194" s="87"/>
      <c r="S194" s="87"/>
      <c r="T194" s="88"/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T194" s="19" t="s">
        <v>228</v>
      </c>
      <c r="AU194" s="19" t="s">
        <v>91</v>
      </c>
    </row>
    <row r="195" s="14" customFormat="1">
      <c r="A195" s="14"/>
      <c r="B195" s="231"/>
      <c r="C195" s="232"/>
      <c r="D195" s="222" t="s">
        <v>147</v>
      </c>
      <c r="E195" s="233" t="s">
        <v>36</v>
      </c>
      <c r="F195" s="234" t="s">
        <v>1967</v>
      </c>
      <c r="G195" s="232"/>
      <c r="H195" s="235">
        <v>105</v>
      </c>
      <c r="I195" s="236"/>
      <c r="J195" s="232"/>
      <c r="K195" s="232"/>
      <c r="L195" s="237"/>
      <c r="M195" s="238"/>
      <c r="N195" s="239"/>
      <c r="O195" s="239"/>
      <c r="P195" s="239"/>
      <c r="Q195" s="239"/>
      <c r="R195" s="239"/>
      <c r="S195" s="239"/>
      <c r="T195" s="240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1" t="s">
        <v>147</v>
      </c>
      <c r="AU195" s="241" t="s">
        <v>91</v>
      </c>
      <c r="AV195" s="14" t="s">
        <v>91</v>
      </c>
      <c r="AW195" s="14" t="s">
        <v>43</v>
      </c>
      <c r="AX195" s="14" t="s">
        <v>82</v>
      </c>
      <c r="AY195" s="241" t="s">
        <v>137</v>
      </c>
    </row>
    <row r="196" s="15" customFormat="1">
      <c r="A196" s="15"/>
      <c r="B196" s="242"/>
      <c r="C196" s="243"/>
      <c r="D196" s="222" t="s">
        <v>147</v>
      </c>
      <c r="E196" s="244" t="s">
        <v>36</v>
      </c>
      <c r="F196" s="245" t="s">
        <v>149</v>
      </c>
      <c r="G196" s="243"/>
      <c r="H196" s="246">
        <v>105</v>
      </c>
      <c r="I196" s="247"/>
      <c r="J196" s="243"/>
      <c r="K196" s="243"/>
      <c r="L196" s="248"/>
      <c r="M196" s="249"/>
      <c r="N196" s="250"/>
      <c r="O196" s="250"/>
      <c r="P196" s="250"/>
      <c r="Q196" s="250"/>
      <c r="R196" s="250"/>
      <c r="S196" s="250"/>
      <c r="T196" s="251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52" t="s">
        <v>147</v>
      </c>
      <c r="AU196" s="252" t="s">
        <v>91</v>
      </c>
      <c r="AV196" s="15" t="s">
        <v>150</v>
      </c>
      <c r="AW196" s="15" t="s">
        <v>4</v>
      </c>
      <c r="AX196" s="15" t="s">
        <v>23</v>
      </c>
      <c r="AY196" s="252" t="s">
        <v>137</v>
      </c>
    </row>
    <row r="197" s="2" customFormat="1" ht="24.15" customHeight="1">
      <c r="A197" s="41"/>
      <c r="B197" s="42"/>
      <c r="C197" s="207" t="s">
        <v>418</v>
      </c>
      <c r="D197" s="207" t="s">
        <v>140</v>
      </c>
      <c r="E197" s="208" t="s">
        <v>1968</v>
      </c>
      <c r="F197" s="209" t="s">
        <v>1969</v>
      </c>
      <c r="G197" s="210" t="s">
        <v>280</v>
      </c>
      <c r="H197" s="211">
        <v>23</v>
      </c>
      <c r="I197" s="212"/>
      <c r="J197" s="213">
        <f>ROUND(I197*H197,2)</f>
        <v>0</v>
      </c>
      <c r="K197" s="209" t="s">
        <v>226</v>
      </c>
      <c r="L197" s="47"/>
      <c r="M197" s="214" t="s">
        <v>36</v>
      </c>
      <c r="N197" s="215" t="s">
        <v>53</v>
      </c>
      <c r="O197" s="87"/>
      <c r="P197" s="216">
        <f>O197*H197</f>
        <v>0</v>
      </c>
      <c r="Q197" s="216">
        <v>0</v>
      </c>
      <c r="R197" s="216">
        <f>Q197*H197</f>
        <v>0</v>
      </c>
      <c r="S197" s="216">
        <v>0</v>
      </c>
      <c r="T197" s="217">
        <f>S197*H197</f>
        <v>0</v>
      </c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R197" s="218" t="s">
        <v>322</v>
      </c>
      <c r="AT197" s="218" t="s">
        <v>140</v>
      </c>
      <c r="AU197" s="218" t="s">
        <v>91</v>
      </c>
      <c r="AY197" s="19" t="s">
        <v>137</v>
      </c>
      <c r="BE197" s="219">
        <f>IF(N197="základní",J197,0)</f>
        <v>0</v>
      </c>
      <c r="BF197" s="219">
        <f>IF(N197="snížená",J197,0)</f>
        <v>0</v>
      </c>
      <c r="BG197" s="219">
        <f>IF(N197="zákl. přenesená",J197,0)</f>
        <v>0</v>
      </c>
      <c r="BH197" s="219">
        <f>IF(N197="sníž. přenesená",J197,0)</f>
        <v>0</v>
      </c>
      <c r="BI197" s="219">
        <f>IF(N197="nulová",J197,0)</f>
        <v>0</v>
      </c>
      <c r="BJ197" s="19" t="s">
        <v>23</v>
      </c>
      <c r="BK197" s="219">
        <f>ROUND(I197*H197,2)</f>
        <v>0</v>
      </c>
      <c r="BL197" s="19" t="s">
        <v>322</v>
      </c>
      <c r="BM197" s="218" t="s">
        <v>1970</v>
      </c>
    </row>
    <row r="198" s="2" customFormat="1">
      <c r="A198" s="41"/>
      <c r="B198" s="42"/>
      <c r="C198" s="43"/>
      <c r="D198" s="256" t="s">
        <v>228</v>
      </c>
      <c r="E198" s="43"/>
      <c r="F198" s="257" t="s">
        <v>1971</v>
      </c>
      <c r="G198" s="43"/>
      <c r="H198" s="43"/>
      <c r="I198" s="258"/>
      <c r="J198" s="43"/>
      <c r="K198" s="43"/>
      <c r="L198" s="47"/>
      <c r="M198" s="259"/>
      <c r="N198" s="260"/>
      <c r="O198" s="87"/>
      <c r="P198" s="87"/>
      <c r="Q198" s="87"/>
      <c r="R198" s="87"/>
      <c r="S198" s="87"/>
      <c r="T198" s="88"/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T198" s="19" t="s">
        <v>228</v>
      </c>
      <c r="AU198" s="19" t="s">
        <v>91</v>
      </c>
    </row>
    <row r="199" s="14" customFormat="1">
      <c r="A199" s="14"/>
      <c r="B199" s="231"/>
      <c r="C199" s="232"/>
      <c r="D199" s="222" t="s">
        <v>147</v>
      </c>
      <c r="E199" s="233" t="s">
        <v>36</v>
      </c>
      <c r="F199" s="234" t="s">
        <v>371</v>
      </c>
      <c r="G199" s="232"/>
      <c r="H199" s="235">
        <v>23</v>
      </c>
      <c r="I199" s="236"/>
      <c r="J199" s="232"/>
      <c r="K199" s="232"/>
      <c r="L199" s="237"/>
      <c r="M199" s="238"/>
      <c r="N199" s="239"/>
      <c r="O199" s="239"/>
      <c r="P199" s="239"/>
      <c r="Q199" s="239"/>
      <c r="R199" s="239"/>
      <c r="S199" s="239"/>
      <c r="T199" s="240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1" t="s">
        <v>147</v>
      </c>
      <c r="AU199" s="241" t="s">
        <v>91</v>
      </c>
      <c r="AV199" s="14" t="s">
        <v>91</v>
      </c>
      <c r="AW199" s="14" t="s">
        <v>43</v>
      </c>
      <c r="AX199" s="14" t="s">
        <v>23</v>
      </c>
      <c r="AY199" s="241" t="s">
        <v>137</v>
      </c>
    </row>
    <row r="200" s="2" customFormat="1" ht="44.25" customHeight="1">
      <c r="A200" s="41"/>
      <c r="B200" s="42"/>
      <c r="C200" s="207" t="s">
        <v>422</v>
      </c>
      <c r="D200" s="207" t="s">
        <v>140</v>
      </c>
      <c r="E200" s="208" t="s">
        <v>1215</v>
      </c>
      <c r="F200" s="209" t="s">
        <v>1216</v>
      </c>
      <c r="G200" s="210" t="s">
        <v>266</v>
      </c>
      <c r="H200" s="211">
        <v>0.48199999999999998</v>
      </c>
      <c r="I200" s="212"/>
      <c r="J200" s="213">
        <f>ROUND(I200*H200,2)</f>
        <v>0</v>
      </c>
      <c r="K200" s="209" t="s">
        <v>226</v>
      </c>
      <c r="L200" s="47"/>
      <c r="M200" s="214" t="s">
        <v>36</v>
      </c>
      <c r="N200" s="215" t="s">
        <v>53</v>
      </c>
      <c r="O200" s="87"/>
      <c r="P200" s="216">
        <f>O200*H200</f>
        <v>0</v>
      </c>
      <c r="Q200" s="216">
        <v>0</v>
      </c>
      <c r="R200" s="216">
        <f>Q200*H200</f>
        <v>0</v>
      </c>
      <c r="S200" s="216">
        <v>0</v>
      </c>
      <c r="T200" s="217">
        <f>S200*H200</f>
        <v>0</v>
      </c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R200" s="218" t="s">
        <v>322</v>
      </c>
      <c r="AT200" s="218" t="s">
        <v>140</v>
      </c>
      <c r="AU200" s="218" t="s">
        <v>91</v>
      </c>
      <c r="AY200" s="19" t="s">
        <v>137</v>
      </c>
      <c r="BE200" s="219">
        <f>IF(N200="základní",J200,0)</f>
        <v>0</v>
      </c>
      <c r="BF200" s="219">
        <f>IF(N200="snížená",J200,0)</f>
        <v>0</v>
      </c>
      <c r="BG200" s="219">
        <f>IF(N200="zákl. přenesená",J200,0)</f>
        <v>0</v>
      </c>
      <c r="BH200" s="219">
        <f>IF(N200="sníž. přenesená",J200,0)</f>
        <v>0</v>
      </c>
      <c r="BI200" s="219">
        <f>IF(N200="nulová",J200,0)</f>
        <v>0</v>
      </c>
      <c r="BJ200" s="19" t="s">
        <v>23</v>
      </c>
      <c r="BK200" s="219">
        <f>ROUND(I200*H200,2)</f>
        <v>0</v>
      </c>
      <c r="BL200" s="19" t="s">
        <v>322</v>
      </c>
      <c r="BM200" s="218" t="s">
        <v>1972</v>
      </c>
    </row>
    <row r="201" s="2" customFormat="1">
      <c r="A201" s="41"/>
      <c r="B201" s="42"/>
      <c r="C201" s="43"/>
      <c r="D201" s="256" t="s">
        <v>228</v>
      </c>
      <c r="E201" s="43"/>
      <c r="F201" s="257" t="s">
        <v>1973</v>
      </c>
      <c r="G201" s="43"/>
      <c r="H201" s="43"/>
      <c r="I201" s="258"/>
      <c r="J201" s="43"/>
      <c r="K201" s="43"/>
      <c r="L201" s="47"/>
      <c r="M201" s="259"/>
      <c r="N201" s="260"/>
      <c r="O201" s="87"/>
      <c r="P201" s="87"/>
      <c r="Q201" s="87"/>
      <c r="R201" s="87"/>
      <c r="S201" s="87"/>
      <c r="T201" s="88"/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T201" s="19" t="s">
        <v>228</v>
      </c>
      <c r="AU201" s="19" t="s">
        <v>91</v>
      </c>
    </row>
    <row r="202" s="12" customFormat="1" ht="22.8" customHeight="1">
      <c r="A202" s="12"/>
      <c r="B202" s="191"/>
      <c r="C202" s="192"/>
      <c r="D202" s="193" t="s">
        <v>81</v>
      </c>
      <c r="E202" s="205" t="s">
        <v>1974</v>
      </c>
      <c r="F202" s="205" t="s">
        <v>1975</v>
      </c>
      <c r="G202" s="192"/>
      <c r="H202" s="192"/>
      <c r="I202" s="195"/>
      <c r="J202" s="206">
        <f>BK202</f>
        <v>0</v>
      </c>
      <c r="K202" s="192"/>
      <c r="L202" s="197"/>
      <c r="M202" s="198"/>
      <c r="N202" s="199"/>
      <c r="O202" s="199"/>
      <c r="P202" s="200">
        <f>SUM(P203:P243)</f>
        <v>0</v>
      </c>
      <c r="Q202" s="199"/>
      <c r="R202" s="200">
        <f>SUM(R203:R243)</f>
        <v>0.22624000000000002</v>
      </c>
      <c r="S202" s="199"/>
      <c r="T202" s="201">
        <f>SUM(T203:T243)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02" t="s">
        <v>91</v>
      </c>
      <c r="AT202" s="203" t="s">
        <v>81</v>
      </c>
      <c r="AU202" s="203" t="s">
        <v>23</v>
      </c>
      <c r="AY202" s="202" t="s">
        <v>137</v>
      </c>
      <c r="BK202" s="204">
        <f>SUM(BK203:BK243)</f>
        <v>0</v>
      </c>
    </row>
    <row r="203" s="2" customFormat="1" ht="16.5" customHeight="1">
      <c r="A203" s="41"/>
      <c r="B203" s="42"/>
      <c r="C203" s="207" t="s">
        <v>426</v>
      </c>
      <c r="D203" s="207" t="s">
        <v>140</v>
      </c>
      <c r="E203" s="208" t="s">
        <v>1976</v>
      </c>
      <c r="F203" s="209" t="s">
        <v>1977</v>
      </c>
      <c r="G203" s="210" t="s">
        <v>394</v>
      </c>
      <c r="H203" s="211">
        <v>2</v>
      </c>
      <c r="I203" s="212"/>
      <c r="J203" s="213">
        <f>ROUND(I203*H203,2)</f>
        <v>0</v>
      </c>
      <c r="K203" s="209" t="s">
        <v>36</v>
      </c>
      <c r="L203" s="47"/>
      <c r="M203" s="214" t="s">
        <v>36</v>
      </c>
      <c r="N203" s="215" t="s">
        <v>53</v>
      </c>
      <c r="O203" s="87"/>
      <c r="P203" s="216">
        <f>O203*H203</f>
        <v>0</v>
      </c>
      <c r="Q203" s="216">
        <v>0</v>
      </c>
      <c r="R203" s="216">
        <f>Q203*H203</f>
        <v>0</v>
      </c>
      <c r="S203" s="216">
        <v>0</v>
      </c>
      <c r="T203" s="217">
        <f>S203*H203</f>
        <v>0</v>
      </c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R203" s="218" t="s">
        <v>322</v>
      </c>
      <c r="AT203" s="218" t="s">
        <v>140</v>
      </c>
      <c r="AU203" s="218" t="s">
        <v>91</v>
      </c>
      <c r="AY203" s="19" t="s">
        <v>137</v>
      </c>
      <c r="BE203" s="219">
        <f>IF(N203="základní",J203,0)</f>
        <v>0</v>
      </c>
      <c r="BF203" s="219">
        <f>IF(N203="snížená",J203,0)</f>
        <v>0</v>
      </c>
      <c r="BG203" s="219">
        <f>IF(N203="zákl. přenesená",J203,0)</f>
        <v>0</v>
      </c>
      <c r="BH203" s="219">
        <f>IF(N203="sníž. přenesená",J203,0)</f>
        <v>0</v>
      </c>
      <c r="BI203" s="219">
        <f>IF(N203="nulová",J203,0)</f>
        <v>0</v>
      </c>
      <c r="BJ203" s="19" t="s">
        <v>23</v>
      </c>
      <c r="BK203" s="219">
        <f>ROUND(I203*H203,2)</f>
        <v>0</v>
      </c>
      <c r="BL203" s="19" t="s">
        <v>322</v>
      </c>
      <c r="BM203" s="218" t="s">
        <v>1978</v>
      </c>
    </row>
    <row r="204" s="2" customFormat="1" ht="33" customHeight="1">
      <c r="A204" s="41"/>
      <c r="B204" s="42"/>
      <c r="C204" s="207" t="s">
        <v>432</v>
      </c>
      <c r="D204" s="207" t="s">
        <v>140</v>
      </c>
      <c r="E204" s="208" t="s">
        <v>1979</v>
      </c>
      <c r="F204" s="209" t="s">
        <v>1980</v>
      </c>
      <c r="G204" s="210" t="s">
        <v>280</v>
      </c>
      <c r="H204" s="211">
        <v>28</v>
      </c>
      <c r="I204" s="212"/>
      <c r="J204" s="213">
        <f>ROUND(I204*H204,2)</f>
        <v>0</v>
      </c>
      <c r="K204" s="209" t="s">
        <v>226</v>
      </c>
      <c r="L204" s="47"/>
      <c r="M204" s="214" t="s">
        <v>36</v>
      </c>
      <c r="N204" s="215" t="s">
        <v>53</v>
      </c>
      <c r="O204" s="87"/>
      <c r="P204" s="216">
        <f>O204*H204</f>
        <v>0</v>
      </c>
      <c r="Q204" s="216">
        <v>0.00051000000000000004</v>
      </c>
      <c r="R204" s="216">
        <f>Q204*H204</f>
        <v>0.014280000000000001</v>
      </c>
      <c r="S204" s="216">
        <v>0</v>
      </c>
      <c r="T204" s="217">
        <f>S204*H204</f>
        <v>0</v>
      </c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R204" s="218" t="s">
        <v>150</v>
      </c>
      <c r="AT204" s="218" t="s">
        <v>140</v>
      </c>
      <c r="AU204" s="218" t="s">
        <v>91</v>
      </c>
      <c r="AY204" s="19" t="s">
        <v>137</v>
      </c>
      <c r="BE204" s="219">
        <f>IF(N204="základní",J204,0)</f>
        <v>0</v>
      </c>
      <c r="BF204" s="219">
        <f>IF(N204="snížená",J204,0)</f>
        <v>0</v>
      </c>
      <c r="BG204" s="219">
        <f>IF(N204="zákl. přenesená",J204,0)</f>
        <v>0</v>
      </c>
      <c r="BH204" s="219">
        <f>IF(N204="sníž. přenesená",J204,0)</f>
        <v>0</v>
      </c>
      <c r="BI204" s="219">
        <f>IF(N204="nulová",J204,0)</f>
        <v>0</v>
      </c>
      <c r="BJ204" s="19" t="s">
        <v>23</v>
      </c>
      <c r="BK204" s="219">
        <f>ROUND(I204*H204,2)</f>
        <v>0</v>
      </c>
      <c r="BL204" s="19" t="s">
        <v>150</v>
      </c>
      <c r="BM204" s="218" t="s">
        <v>1981</v>
      </c>
    </row>
    <row r="205" s="2" customFormat="1">
      <c r="A205" s="41"/>
      <c r="B205" s="42"/>
      <c r="C205" s="43"/>
      <c r="D205" s="256" t="s">
        <v>228</v>
      </c>
      <c r="E205" s="43"/>
      <c r="F205" s="257" t="s">
        <v>1982</v>
      </c>
      <c r="G205" s="43"/>
      <c r="H205" s="43"/>
      <c r="I205" s="258"/>
      <c r="J205" s="43"/>
      <c r="K205" s="43"/>
      <c r="L205" s="47"/>
      <c r="M205" s="259"/>
      <c r="N205" s="260"/>
      <c r="O205" s="87"/>
      <c r="P205" s="87"/>
      <c r="Q205" s="87"/>
      <c r="R205" s="87"/>
      <c r="S205" s="87"/>
      <c r="T205" s="88"/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T205" s="19" t="s">
        <v>228</v>
      </c>
      <c r="AU205" s="19" t="s">
        <v>91</v>
      </c>
    </row>
    <row r="206" s="14" customFormat="1">
      <c r="A206" s="14"/>
      <c r="B206" s="231"/>
      <c r="C206" s="232"/>
      <c r="D206" s="222" t="s">
        <v>147</v>
      </c>
      <c r="E206" s="233" t="s">
        <v>36</v>
      </c>
      <c r="F206" s="234" t="s">
        <v>1983</v>
      </c>
      <c r="G206" s="232"/>
      <c r="H206" s="235">
        <v>28</v>
      </c>
      <c r="I206" s="236"/>
      <c r="J206" s="232"/>
      <c r="K206" s="232"/>
      <c r="L206" s="237"/>
      <c r="M206" s="238"/>
      <c r="N206" s="239"/>
      <c r="O206" s="239"/>
      <c r="P206" s="239"/>
      <c r="Q206" s="239"/>
      <c r="R206" s="239"/>
      <c r="S206" s="239"/>
      <c r="T206" s="240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1" t="s">
        <v>147</v>
      </c>
      <c r="AU206" s="241" t="s">
        <v>91</v>
      </c>
      <c r="AV206" s="14" t="s">
        <v>91</v>
      </c>
      <c r="AW206" s="14" t="s">
        <v>43</v>
      </c>
      <c r="AX206" s="14" t="s">
        <v>23</v>
      </c>
      <c r="AY206" s="241" t="s">
        <v>137</v>
      </c>
    </row>
    <row r="207" s="2" customFormat="1" ht="33" customHeight="1">
      <c r="A207" s="41"/>
      <c r="B207" s="42"/>
      <c r="C207" s="207" t="s">
        <v>438</v>
      </c>
      <c r="D207" s="207" t="s">
        <v>140</v>
      </c>
      <c r="E207" s="208" t="s">
        <v>1984</v>
      </c>
      <c r="F207" s="209" t="s">
        <v>1985</v>
      </c>
      <c r="G207" s="210" t="s">
        <v>280</v>
      </c>
      <c r="H207" s="211">
        <v>20</v>
      </c>
      <c r="I207" s="212"/>
      <c r="J207" s="213">
        <f>ROUND(I207*H207,2)</f>
        <v>0</v>
      </c>
      <c r="K207" s="209" t="s">
        <v>226</v>
      </c>
      <c r="L207" s="47"/>
      <c r="M207" s="214" t="s">
        <v>36</v>
      </c>
      <c r="N207" s="215" t="s">
        <v>53</v>
      </c>
      <c r="O207" s="87"/>
      <c r="P207" s="216">
        <f>O207*H207</f>
        <v>0</v>
      </c>
      <c r="Q207" s="216">
        <v>0.00084000000000000003</v>
      </c>
      <c r="R207" s="216">
        <f>Q207*H207</f>
        <v>0.016800000000000002</v>
      </c>
      <c r="S207" s="216">
        <v>0</v>
      </c>
      <c r="T207" s="217">
        <f>S207*H207</f>
        <v>0</v>
      </c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R207" s="218" t="s">
        <v>150</v>
      </c>
      <c r="AT207" s="218" t="s">
        <v>140</v>
      </c>
      <c r="AU207" s="218" t="s">
        <v>91</v>
      </c>
      <c r="AY207" s="19" t="s">
        <v>137</v>
      </c>
      <c r="BE207" s="219">
        <f>IF(N207="základní",J207,0)</f>
        <v>0</v>
      </c>
      <c r="BF207" s="219">
        <f>IF(N207="snížená",J207,0)</f>
        <v>0</v>
      </c>
      <c r="BG207" s="219">
        <f>IF(N207="zákl. přenesená",J207,0)</f>
        <v>0</v>
      </c>
      <c r="BH207" s="219">
        <f>IF(N207="sníž. přenesená",J207,0)</f>
        <v>0</v>
      </c>
      <c r="BI207" s="219">
        <f>IF(N207="nulová",J207,0)</f>
        <v>0</v>
      </c>
      <c r="BJ207" s="19" t="s">
        <v>23</v>
      </c>
      <c r="BK207" s="219">
        <f>ROUND(I207*H207,2)</f>
        <v>0</v>
      </c>
      <c r="BL207" s="19" t="s">
        <v>150</v>
      </c>
      <c r="BM207" s="218" t="s">
        <v>1986</v>
      </c>
    </row>
    <row r="208" s="2" customFormat="1">
      <c r="A208" s="41"/>
      <c r="B208" s="42"/>
      <c r="C208" s="43"/>
      <c r="D208" s="256" t="s">
        <v>228</v>
      </c>
      <c r="E208" s="43"/>
      <c r="F208" s="257" t="s">
        <v>1987</v>
      </c>
      <c r="G208" s="43"/>
      <c r="H208" s="43"/>
      <c r="I208" s="258"/>
      <c r="J208" s="43"/>
      <c r="K208" s="43"/>
      <c r="L208" s="47"/>
      <c r="M208" s="259"/>
      <c r="N208" s="260"/>
      <c r="O208" s="87"/>
      <c r="P208" s="87"/>
      <c r="Q208" s="87"/>
      <c r="R208" s="87"/>
      <c r="S208" s="87"/>
      <c r="T208" s="88"/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T208" s="19" t="s">
        <v>228</v>
      </c>
      <c r="AU208" s="19" t="s">
        <v>91</v>
      </c>
    </row>
    <row r="209" s="14" customFormat="1">
      <c r="A209" s="14"/>
      <c r="B209" s="231"/>
      <c r="C209" s="232"/>
      <c r="D209" s="222" t="s">
        <v>147</v>
      </c>
      <c r="E209" s="233" t="s">
        <v>36</v>
      </c>
      <c r="F209" s="234" t="s">
        <v>1988</v>
      </c>
      <c r="G209" s="232"/>
      <c r="H209" s="235">
        <v>20</v>
      </c>
      <c r="I209" s="236"/>
      <c r="J209" s="232"/>
      <c r="K209" s="232"/>
      <c r="L209" s="237"/>
      <c r="M209" s="238"/>
      <c r="N209" s="239"/>
      <c r="O209" s="239"/>
      <c r="P209" s="239"/>
      <c r="Q209" s="239"/>
      <c r="R209" s="239"/>
      <c r="S209" s="239"/>
      <c r="T209" s="240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1" t="s">
        <v>147</v>
      </c>
      <c r="AU209" s="241" t="s">
        <v>91</v>
      </c>
      <c r="AV209" s="14" t="s">
        <v>91</v>
      </c>
      <c r="AW209" s="14" t="s">
        <v>43</v>
      </c>
      <c r="AX209" s="14" t="s">
        <v>23</v>
      </c>
      <c r="AY209" s="241" t="s">
        <v>137</v>
      </c>
    </row>
    <row r="210" s="2" customFormat="1" ht="33" customHeight="1">
      <c r="A210" s="41"/>
      <c r="B210" s="42"/>
      <c r="C210" s="207" t="s">
        <v>445</v>
      </c>
      <c r="D210" s="207" t="s">
        <v>140</v>
      </c>
      <c r="E210" s="208" t="s">
        <v>1989</v>
      </c>
      <c r="F210" s="209" t="s">
        <v>1990</v>
      </c>
      <c r="G210" s="210" t="s">
        <v>280</v>
      </c>
      <c r="H210" s="211">
        <v>60</v>
      </c>
      <c r="I210" s="212"/>
      <c r="J210" s="213">
        <f>ROUND(I210*H210,2)</f>
        <v>0</v>
      </c>
      <c r="K210" s="209" t="s">
        <v>226</v>
      </c>
      <c r="L210" s="47"/>
      <c r="M210" s="214" t="s">
        <v>36</v>
      </c>
      <c r="N210" s="215" t="s">
        <v>53</v>
      </c>
      <c r="O210" s="87"/>
      <c r="P210" s="216">
        <f>O210*H210</f>
        <v>0</v>
      </c>
      <c r="Q210" s="216">
        <v>0.00116</v>
      </c>
      <c r="R210" s="216">
        <f>Q210*H210</f>
        <v>0.069599999999999995</v>
      </c>
      <c r="S210" s="216">
        <v>0</v>
      </c>
      <c r="T210" s="217">
        <f>S210*H210</f>
        <v>0</v>
      </c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R210" s="218" t="s">
        <v>150</v>
      </c>
      <c r="AT210" s="218" t="s">
        <v>140</v>
      </c>
      <c r="AU210" s="218" t="s">
        <v>91</v>
      </c>
      <c r="AY210" s="19" t="s">
        <v>137</v>
      </c>
      <c r="BE210" s="219">
        <f>IF(N210="základní",J210,0)</f>
        <v>0</v>
      </c>
      <c r="BF210" s="219">
        <f>IF(N210="snížená",J210,0)</f>
        <v>0</v>
      </c>
      <c r="BG210" s="219">
        <f>IF(N210="zákl. přenesená",J210,0)</f>
        <v>0</v>
      </c>
      <c r="BH210" s="219">
        <f>IF(N210="sníž. přenesená",J210,0)</f>
        <v>0</v>
      </c>
      <c r="BI210" s="219">
        <f>IF(N210="nulová",J210,0)</f>
        <v>0</v>
      </c>
      <c r="BJ210" s="19" t="s">
        <v>23</v>
      </c>
      <c r="BK210" s="219">
        <f>ROUND(I210*H210,2)</f>
        <v>0</v>
      </c>
      <c r="BL210" s="19" t="s">
        <v>150</v>
      </c>
      <c r="BM210" s="218" t="s">
        <v>1991</v>
      </c>
    </row>
    <row r="211" s="2" customFormat="1">
      <c r="A211" s="41"/>
      <c r="B211" s="42"/>
      <c r="C211" s="43"/>
      <c r="D211" s="256" t="s">
        <v>228</v>
      </c>
      <c r="E211" s="43"/>
      <c r="F211" s="257" t="s">
        <v>1992</v>
      </c>
      <c r="G211" s="43"/>
      <c r="H211" s="43"/>
      <c r="I211" s="258"/>
      <c r="J211" s="43"/>
      <c r="K211" s="43"/>
      <c r="L211" s="47"/>
      <c r="M211" s="259"/>
      <c r="N211" s="260"/>
      <c r="O211" s="87"/>
      <c r="P211" s="87"/>
      <c r="Q211" s="87"/>
      <c r="R211" s="87"/>
      <c r="S211" s="87"/>
      <c r="T211" s="88"/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T211" s="19" t="s">
        <v>228</v>
      </c>
      <c r="AU211" s="19" t="s">
        <v>91</v>
      </c>
    </row>
    <row r="212" s="14" customFormat="1">
      <c r="A212" s="14"/>
      <c r="B212" s="231"/>
      <c r="C212" s="232"/>
      <c r="D212" s="222" t="s">
        <v>147</v>
      </c>
      <c r="E212" s="233" t="s">
        <v>36</v>
      </c>
      <c r="F212" s="234" t="s">
        <v>1993</v>
      </c>
      <c r="G212" s="232"/>
      <c r="H212" s="235">
        <v>60</v>
      </c>
      <c r="I212" s="236"/>
      <c r="J212" s="232"/>
      <c r="K212" s="232"/>
      <c r="L212" s="237"/>
      <c r="M212" s="238"/>
      <c r="N212" s="239"/>
      <c r="O212" s="239"/>
      <c r="P212" s="239"/>
      <c r="Q212" s="239"/>
      <c r="R212" s="239"/>
      <c r="S212" s="239"/>
      <c r="T212" s="240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1" t="s">
        <v>147</v>
      </c>
      <c r="AU212" s="241" t="s">
        <v>91</v>
      </c>
      <c r="AV212" s="14" t="s">
        <v>91</v>
      </c>
      <c r="AW212" s="14" t="s">
        <v>43</v>
      </c>
      <c r="AX212" s="14" t="s">
        <v>23</v>
      </c>
      <c r="AY212" s="241" t="s">
        <v>137</v>
      </c>
    </row>
    <row r="213" s="2" customFormat="1" ht="33" customHeight="1">
      <c r="A213" s="41"/>
      <c r="B213" s="42"/>
      <c r="C213" s="207" t="s">
        <v>450</v>
      </c>
      <c r="D213" s="207" t="s">
        <v>140</v>
      </c>
      <c r="E213" s="208" t="s">
        <v>1994</v>
      </c>
      <c r="F213" s="209" t="s">
        <v>1995</v>
      </c>
      <c r="G213" s="210" t="s">
        <v>280</v>
      </c>
      <c r="H213" s="211">
        <v>40</v>
      </c>
      <c r="I213" s="212"/>
      <c r="J213" s="213">
        <f>ROUND(I213*H213,2)</f>
        <v>0</v>
      </c>
      <c r="K213" s="209" t="s">
        <v>226</v>
      </c>
      <c r="L213" s="47"/>
      <c r="M213" s="214" t="s">
        <v>36</v>
      </c>
      <c r="N213" s="215" t="s">
        <v>53</v>
      </c>
      <c r="O213" s="87"/>
      <c r="P213" s="216">
        <f>O213*H213</f>
        <v>0</v>
      </c>
      <c r="Q213" s="216">
        <v>0.0014400000000000001</v>
      </c>
      <c r="R213" s="216">
        <f>Q213*H213</f>
        <v>0.057600000000000005</v>
      </c>
      <c r="S213" s="216">
        <v>0</v>
      </c>
      <c r="T213" s="217">
        <f>S213*H213</f>
        <v>0</v>
      </c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R213" s="218" t="s">
        <v>150</v>
      </c>
      <c r="AT213" s="218" t="s">
        <v>140</v>
      </c>
      <c r="AU213" s="218" t="s">
        <v>91</v>
      </c>
      <c r="AY213" s="19" t="s">
        <v>137</v>
      </c>
      <c r="BE213" s="219">
        <f>IF(N213="základní",J213,0)</f>
        <v>0</v>
      </c>
      <c r="BF213" s="219">
        <f>IF(N213="snížená",J213,0)</f>
        <v>0</v>
      </c>
      <c r="BG213" s="219">
        <f>IF(N213="zákl. přenesená",J213,0)</f>
        <v>0</v>
      </c>
      <c r="BH213" s="219">
        <f>IF(N213="sníž. přenesená",J213,0)</f>
        <v>0</v>
      </c>
      <c r="BI213" s="219">
        <f>IF(N213="nulová",J213,0)</f>
        <v>0</v>
      </c>
      <c r="BJ213" s="19" t="s">
        <v>23</v>
      </c>
      <c r="BK213" s="219">
        <f>ROUND(I213*H213,2)</f>
        <v>0</v>
      </c>
      <c r="BL213" s="19" t="s">
        <v>150</v>
      </c>
      <c r="BM213" s="218" t="s">
        <v>1996</v>
      </c>
    </row>
    <row r="214" s="2" customFormat="1">
      <c r="A214" s="41"/>
      <c r="B214" s="42"/>
      <c r="C214" s="43"/>
      <c r="D214" s="256" t="s">
        <v>228</v>
      </c>
      <c r="E214" s="43"/>
      <c r="F214" s="257" t="s">
        <v>1997</v>
      </c>
      <c r="G214" s="43"/>
      <c r="H214" s="43"/>
      <c r="I214" s="258"/>
      <c r="J214" s="43"/>
      <c r="K214" s="43"/>
      <c r="L214" s="47"/>
      <c r="M214" s="259"/>
      <c r="N214" s="260"/>
      <c r="O214" s="87"/>
      <c r="P214" s="87"/>
      <c r="Q214" s="87"/>
      <c r="R214" s="87"/>
      <c r="S214" s="87"/>
      <c r="T214" s="88"/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T214" s="19" t="s">
        <v>228</v>
      </c>
      <c r="AU214" s="19" t="s">
        <v>91</v>
      </c>
    </row>
    <row r="215" s="14" customFormat="1">
      <c r="A215" s="14"/>
      <c r="B215" s="231"/>
      <c r="C215" s="232"/>
      <c r="D215" s="222" t="s">
        <v>147</v>
      </c>
      <c r="E215" s="233" t="s">
        <v>36</v>
      </c>
      <c r="F215" s="234" t="s">
        <v>1998</v>
      </c>
      <c r="G215" s="232"/>
      <c r="H215" s="235">
        <v>40</v>
      </c>
      <c r="I215" s="236"/>
      <c r="J215" s="232"/>
      <c r="K215" s="232"/>
      <c r="L215" s="237"/>
      <c r="M215" s="238"/>
      <c r="N215" s="239"/>
      <c r="O215" s="239"/>
      <c r="P215" s="239"/>
      <c r="Q215" s="239"/>
      <c r="R215" s="239"/>
      <c r="S215" s="239"/>
      <c r="T215" s="240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1" t="s">
        <v>147</v>
      </c>
      <c r="AU215" s="241" t="s">
        <v>91</v>
      </c>
      <c r="AV215" s="14" t="s">
        <v>91</v>
      </c>
      <c r="AW215" s="14" t="s">
        <v>43</v>
      </c>
      <c r="AX215" s="14" t="s">
        <v>23</v>
      </c>
      <c r="AY215" s="241" t="s">
        <v>137</v>
      </c>
    </row>
    <row r="216" s="2" customFormat="1" ht="55.5" customHeight="1">
      <c r="A216" s="41"/>
      <c r="B216" s="42"/>
      <c r="C216" s="207" t="s">
        <v>454</v>
      </c>
      <c r="D216" s="207" t="s">
        <v>140</v>
      </c>
      <c r="E216" s="208" t="s">
        <v>1999</v>
      </c>
      <c r="F216" s="209" t="s">
        <v>2000</v>
      </c>
      <c r="G216" s="210" t="s">
        <v>280</v>
      </c>
      <c r="H216" s="211">
        <v>48</v>
      </c>
      <c r="I216" s="212"/>
      <c r="J216" s="213">
        <f>ROUND(I216*H216,2)</f>
        <v>0</v>
      </c>
      <c r="K216" s="209" t="s">
        <v>226</v>
      </c>
      <c r="L216" s="47"/>
      <c r="M216" s="214" t="s">
        <v>36</v>
      </c>
      <c r="N216" s="215" t="s">
        <v>53</v>
      </c>
      <c r="O216" s="87"/>
      <c r="P216" s="216">
        <f>O216*H216</f>
        <v>0</v>
      </c>
      <c r="Q216" s="216">
        <v>0.00020000000000000001</v>
      </c>
      <c r="R216" s="216">
        <f>Q216*H216</f>
        <v>0.0096000000000000009</v>
      </c>
      <c r="S216" s="216">
        <v>0</v>
      </c>
      <c r="T216" s="217">
        <f>S216*H216</f>
        <v>0</v>
      </c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R216" s="218" t="s">
        <v>150</v>
      </c>
      <c r="AT216" s="218" t="s">
        <v>140</v>
      </c>
      <c r="AU216" s="218" t="s">
        <v>91</v>
      </c>
      <c r="AY216" s="19" t="s">
        <v>137</v>
      </c>
      <c r="BE216" s="219">
        <f>IF(N216="základní",J216,0)</f>
        <v>0</v>
      </c>
      <c r="BF216" s="219">
        <f>IF(N216="snížená",J216,0)</f>
        <v>0</v>
      </c>
      <c r="BG216" s="219">
        <f>IF(N216="zákl. přenesená",J216,0)</f>
        <v>0</v>
      </c>
      <c r="BH216" s="219">
        <f>IF(N216="sníž. přenesená",J216,0)</f>
        <v>0</v>
      </c>
      <c r="BI216" s="219">
        <f>IF(N216="nulová",J216,0)</f>
        <v>0</v>
      </c>
      <c r="BJ216" s="19" t="s">
        <v>23</v>
      </c>
      <c r="BK216" s="219">
        <f>ROUND(I216*H216,2)</f>
        <v>0</v>
      </c>
      <c r="BL216" s="19" t="s">
        <v>150</v>
      </c>
      <c r="BM216" s="218" t="s">
        <v>2001</v>
      </c>
    </row>
    <row r="217" s="2" customFormat="1">
      <c r="A217" s="41"/>
      <c r="B217" s="42"/>
      <c r="C217" s="43"/>
      <c r="D217" s="256" t="s">
        <v>228</v>
      </c>
      <c r="E217" s="43"/>
      <c r="F217" s="257" t="s">
        <v>2002</v>
      </c>
      <c r="G217" s="43"/>
      <c r="H217" s="43"/>
      <c r="I217" s="258"/>
      <c r="J217" s="43"/>
      <c r="K217" s="43"/>
      <c r="L217" s="47"/>
      <c r="M217" s="259"/>
      <c r="N217" s="260"/>
      <c r="O217" s="87"/>
      <c r="P217" s="87"/>
      <c r="Q217" s="87"/>
      <c r="R217" s="87"/>
      <c r="S217" s="87"/>
      <c r="T217" s="88"/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T217" s="19" t="s">
        <v>228</v>
      </c>
      <c r="AU217" s="19" t="s">
        <v>91</v>
      </c>
    </row>
    <row r="218" s="14" customFormat="1">
      <c r="A218" s="14"/>
      <c r="B218" s="231"/>
      <c r="C218" s="232"/>
      <c r="D218" s="222" t="s">
        <v>147</v>
      </c>
      <c r="E218" s="233" t="s">
        <v>36</v>
      </c>
      <c r="F218" s="234" t="s">
        <v>2003</v>
      </c>
      <c r="G218" s="232"/>
      <c r="H218" s="235">
        <v>48</v>
      </c>
      <c r="I218" s="236"/>
      <c r="J218" s="232"/>
      <c r="K218" s="232"/>
      <c r="L218" s="237"/>
      <c r="M218" s="238"/>
      <c r="N218" s="239"/>
      <c r="O218" s="239"/>
      <c r="P218" s="239"/>
      <c r="Q218" s="239"/>
      <c r="R218" s="239"/>
      <c r="S218" s="239"/>
      <c r="T218" s="240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41" t="s">
        <v>147</v>
      </c>
      <c r="AU218" s="241" t="s">
        <v>91</v>
      </c>
      <c r="AV218" s="14" t="s">
        <v>91</v>
      </c>
      <c r="AW218" s="14" t="s">
        <v>43</v>
      </c>
      <c r="AX218" s="14" t="s">
        <v>23</v>
      </c>
      <c r="AY218" s="241" t="s">
        <v>137</v>
      </c>
    </row>
    <row r="219" s="2" customFormat="1" ht="55.5" customHeight="1">
      <c r="A219" s="41"/>
      <c r="B219" s="42"/>
      <c r="C219" s="207" t="s">
        <v>458</v>
      </c>
      <c r="D219" s="207" t="s">
        <v>140</v>
      </c>
      <c r="E219" s="208" t="s">
        <v>2004</v>
      </c>
      <c r="F219" s="209" t="s">
        <v>2005</v>
      </c>
      <c r="G219" s="210" t="s">
        <v>280</v>
      </c>
      <c r="H219" s="211">
        <v>100</v>
      </c>
      <c r="I219" s="212"/>
      <c r="J219" s="213">
        <f>ROUND(I219*H219,2)</f>
        <v>0</v>
      </c>
      <c r="K219" s="209" t="s">
        <v>226</v>
      </c>
      <c r="L219" s="47"/>
      <c r="M219" s="214" t="s">
        <v>36</v>
      </c>
      <c r="N219" s="215" t="s">
        <v>53</v>
      </c>
      <c r="O219" s="87"/>
      <c r="P219" s="216">
        <f>O219*H219</f>
        <v>0</v>
      </c>
      <c r="Q219" s="216">
        <v>0.00024000000000000001</v>
      </c>
      <c r="R219" s="216">
        <f>Q219*H219</f>
        <v>0.024</v>
      </c>
      <c r="S219" s="216">
        <v>0</v>
      </c>
      <c r="T219" s="217">
        <f>S219*H219</f>
        <v>0</v>
      </c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R219" s="218" t="s">
        <v>150</v>
      </c>
      <c r="AT219" s="218" t="s">
        <v>140</v>
      </c>
      <c r="AU219" s="218" t="s">
        <v>91</v>
      </c>
      <c r="AY219" s="19" t="s">
        <v>137</v>
      </c>
      <c r="BE219" s="219">
        <f>IF(N219="základní",J219,0)</f>
        <v>0</v>
      </c>
      <c r="BF219" s="219">
        <f>IF(N219="snížená",J219,0)</f>
        <v>0</v>
      </c>
      <c r="BG219" s="219">
        <f>IF(N219="zákl. přenesená",J219,0)</f>
        <v>0</v>
      </c>
      <c r="BH219" s="219">
        <f>IF(N219="sníž. přenesená",J219,0)</f>
        <v>0</v>
      </c>
      <c r="BI219" s="219">
        <f>IF(N219="nulová",J219,0)</f>
        <v>0</v>
      </c>
      <c r="BJ219" s="19" t="s">
        <v>23</v>
      </c>
      <c r="BK219" s="219">
        <f>ROUND(I219*H219,2)</f>
        <v>0</v>
      </c>
      <c r="BL219" s="19" t="s">
        <v>150</v>
      </c>
      <c r="BM219" s="218" t="s">
        <v>2006</v>
      </c>
    </row>
    <row r="220" s="2" customFormat="1">
      <c r="A220" s="41"/>
      <c r="B220" s="42"/>
      <c r="C220" s="43"/>
      <c r="D220" s="256" t="s">
        <v>228</v>
      </c>
      <c r="E220" s="43"/>
      <c r="F220" s="257" t="s">
        <v>2007</v>
      </c>
      <c r="G220" s="43"/>
      <c r="H220" s="43"/>
      <c r="I220" s="258"/>
      <c r="J220" s="43"/>
      <c r="K220" s="43"/>
      <c r="L220" s="47"/>
      <c r="M220" s="259"/>
      <c r="N220" s="260"/>
      <c r="O220" s="87"/>
      <c r="P220" s="87"/>
      <c r="Q220" s="87"/>
      <c r="R220" s="87"/>
      <c r="S220" s="87"/>
      <c r="T220" s="88"/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T220" s="19" t="s">
        <v>228</v>
      </c>
      <c r="AU220" s="19" t="s">
        <v>91</v>
      </c>
    </row>
    <row r="221" s="14" customFormat="1">
      <c r="A221" s="14"/>
      <c r="B221" s="231"/>
      <c r="C221" s="232"/>
      <c r="D221" s="222" t="s">
        <v>147</v>
      </c>
      <c r="E221" s="233" t="s">
        <v>36</v>
      </c>
      <c r="F221" s="234" t="s">
        <v>2008</v>
      </c>
      <c r="G221" s="232"/>
      <c r="H221" s="235">
        <v>100</v>
      </c>
      <c r="I221" s="236"/>
      <c r="J221" s="232"/>
      <c r="K221" s="232"/>
      <c r="L221" s="237"/>
      <c r="M221" s="238"/>
      <c r="N221" s="239"/>
      <c r="O221" s="239"/>
      <c r="P221" s="239"/>
      <c r="Q221" s="239"/>
      <c r="R221" s="239"/>
      <c r="S221" s="239"/>
      <c r="T221" s="240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1" t="s">
        <v>147</v>
      </c>
      <c r="AU221" s="241" t="s">
        <v>91</v>
      </c>
      <c r="AV221" s="14" t="s">
        <v>91</v>
      </c>
      <c r="AW221" s="14" t="s">
        <v>43</v>
      </c>
      <c r="AX221" s="14" t="s">
        <v>23</v>
      </c>
      <c r="AY221" s="241" t="s">
        <v>137</v>
      </c>
    </row>
    <row r="222" s="2" customFormat="1" ht="24.15" customHeight="1">
      <c r="A222" s="41"/>
      <c r="B222" s="42"/>
      <c r="C222" s="207" t="s">
        <v>465</v>
      </c>
      <c r="D222" s="207" t="s">
        <v>140</v>
      </c>
      <c r="E222" s="208" t="s">
        <v>2009</v>
      </c>
      <c r="F222" s="209" t="s">
        <v>2010</v>
      </c>
      <c r="G222" s="210" t="s">
        <v>394</v>
      </c>
      <c r="H222" s="211">
        <v>38</v>
      </c>
      <c r="I222" s="212"/>
      <c r="J222" s="213">
        <f>ROUND(I222*H222,2)</f>
        <v>0</v>
      </c>
      <c r="K222" s="209" t="s">
        <v>226</v>
      </c>
      <c r="L222" s="47"/>
      <c r="M222" s="214" t="s">
        <v>36</v>
      </c>
      <c r="N222" s="215" t="s">
        <v>53</v>
      </c>
      <c r="O222" s="87"/>
      <c r="P222" s="216">
        <f>O222*H222</f>
        <v>0</v>
      </c>
      <c r="Q222" s="216">
        <v>0</v>
      </c>
      <c r="R222" s="216">
        <f>Q222*H222</f>
        <v>0</v>
      </c>
      <c r="S222" s="216">
        <v>0</v>
      </c>
      <c r="T222" s="217">
        <f>S222*H222</f>
        <v>0</v>
      </c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R222" s="218" t="s">
        <v>150</v>
      </c>
      <c r="AT222" s="218" t="s">
        <v>140</v>
      </c>
      <c r="AU222" s="218" t="s">
        <v>91</v>
      </c>
      <c r="AY222" s="19" t="s">
        <v>137</v>
      </c>
      <c r="BE222" s="219">
        <f>IF(N222="základní",J222,0)</f>
        <v>0</v>
      </c>
      <c r="BF222" s="219">
        <f>IF(N222="snížená",J222,0)</f>
        <v>0</v>
      </c>
      <c r="BG222" s="219">
        <f>IF(N222="zákl. přenesená",J222,0)</f>
        <v>0</v>
      </c>
      <c r="BH222" s="219">
        <f>IF(N222="sníž. přenesená",J222,0)</f>
        <v>0</v>
      </c>
      <c r="BI222" s="219">
        <f>IF(N222="nulová",J222,0)</f>
        <v>0</v>
      </c>
      <c r="BJ222" s="19" t="s">
        <v>23</v>
      </c>
      <c r="BK222" s="219">
        <f>ROUND(I222*H222,2)</f>
        <v>0</v>
      </c>
      <c r="BL222" s="19" t="s">
        <v>150</v>
      </c>
      <c r="BM222" s="218" t="s">
        <v>2011</v>
      </c>
    </row>
    <row r="223" s="2" customFormat="1">
      <c r="A223" s="41"/>
      <c r="B223" s="42"/>
      <c r="C223" s="43"/>
      <c r="D223" s="256" t="s">
        <v>228</v>
      </c>
      <c r="E223" s="43"/>
      <c r="F223" s="257" t="s">
        <v>2012</v>
      </c>
      <c r="G223" s="43"/>
      <c r="H223" s="43"/>
      <c r="I223" s="258"/>
      <c r="J223" s="43"/>
      <c r="K223" s="43"/>
      <c r="L223" s="47"/>
      <c r="M223" s="259"/>
      <c r="N223" s="260"/>
      <c r="O223" s="87"/>
      <c r="P223" s="87"/>
      <c r="Q223" s="87"/>
      <c r="R223" s="87"/>
      <c r="S223" s="87"/>
      <c r="T223" s="88"/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T223" s="19" t="s">
        <v>228</v>
      </c>
      <c r="AU223" s="19" t="s">
        <v>91</v>
      </c>
    </row>
    <row r="224" s="14" customFormat="1">
      <c r="A224" s="14"/>
      <c r="B224" s="231"/>
      <c r="C224" s="232"/>
      <c r="D224" s="222" t="s">
        <v>147</v>
      </c>
      <c r="E224" s="233" t="s">
        <v>36</v>
      </c>
      <c r="F224" s="234" t="s">
        <v>2013</v>
      </c>
      <c r="G224" s="232"/>
      <c r="H224" s="235">
        <v>38</v>
      </c>
      <c r="I224" s="236"/>
      <c r="J224" s="232"/>
      <c r="K224" s="232"/>
      <c r="L224" s="237"/>
      <c r="M224" s="238"/>
      <c r="N224" s="239"/>
      <c r="O224" s="239"/>
      <c r="P224" s="239"/>
      <c r="Q224" s="239"/>
      <c r="R224" s="239"/>
      <c r="S224" s="239"/>
      <c r="T224" s="240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41" t="s">
        <v>147</v>
      </c>
      <c r="AU224" s="241" t="s">
        <v>91</v>
      </c>
      <c r="AV224" s="14" t="s">
        <v>91</v>
      </c>
      <c r="AW224" s="14" t="s">
        <v>43</v>
      </c>
      <c r="AX224" s="14" t="s">
        <v>23</v>
      </c>
      <c r="AY224" s="241" t="s">
        <v>137</v>
      </c>
    </row>
    <row r="225" s="2" customFormat="1" ht="24.15" customHeight="1">
      <c r="A225" s="41"/>
      <c r="B225" s="42"/>
      <c r="C225" s="207" t="s">
        <v>470</v>
      </c>
      <c r="D225" s="207" t="s">
        <v>140</v>
      </c>
      <c r="E225" s="208" t="s">
        <v>2014</v>
      </c>
      <c r="F225" s="209" t="s">
        <v>2015</v>
      </c>
      <c r="G225" s="210" t="s">
        <v>394</v>
      </c>
      <c r="H225" s="211">
        <v>3</v>
      </c>
      <c r="I225" s="212"/>
      <c r="J225" s="213">
        <f>ROUND(I225*H225,2)</f>
        <v>0</v>
      </c>
      <c r="K225" s="209" t="s">
        <v>226</v>
      </c>
      <c r="L225" s="47"/>
      <c r="M225" s="214" t="s">
        <v>36</v>
      </c>
      <c r="N225" s="215" t="s">
        <v>53</v>
      </c>
      <c r="O225" s="87"/>
      <c r="P225" s="216">
        <f>O225*H225</f>
        <v>0</v>
      </c>
      <c r="Q225" s="216">
        <v>0.00022000000000000001</v>
      </c>
      <c r="R225" s="216">
        <f>Q225*H225</f>
        <v>0.00066</v>
      </c>
      <c r="S225" s="216">
        <v>0</v>
      </c>
      <c r="T225" s="217">
        <f>S225*H225</f>
        <v>0</v>
      </c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R225" s="218" t="s">
        <v>150</v>
      </c>
      <c r="AT225" s="218" t="s">
        <v>140</v>
      </c>
      <c r="AU225" s="218" t="s">
        <v>91</v>
      </c>
      <c r="AY225" s="19" t="s">
        <v>137</v>
      </c>
      <c r="BE225" s="219">
        <f>IF(N225="základní",J225,0)</f>
        <v>0</v>
      </c>
      <c r="BF225" s="219">
        <f>IF(N225="snížená",J225,0)</f>
        <v>0</v>
      </c>
      <c r="BG225" s="219">
        <f>IF(N225="zákl. přenesená",J225,0)</f>
        <v>0</v>
      </c>
      <c r="BH225" s="219">
        <f>IF(N225="sníž. přenesená",J225,0)</f>
        <v>0</v>
      </c>
      <c r="BI225" s="219">
        <f>IF(N225="nulová",J225,0)</f>
        <v>0</v>
      </c>
      <c r="BJ225" s="19" t="s">
        <v>23</v>
      </c>
      <c r="BK225" s="219">
        <f>ROUND(I225*H225,2)</f>
        <v>0</v>
      </c>
      <c r="BL225" s="19" t="s">
        <v>150</v>
      </c>
      <c r="BM225" s="218" t="s">
        <v>2016</v>
      </c>
    </row>
    <row r="226" s="2" customFormat="1">
      <c r="A226" s="41"/>
      <c r="B226" s="42"/>
      <c r="C226" s="43"/>
      <c r="D226" s="256" t="s">
        <v>228</v>
      </c>
      <c r="E226" s="43"/>
      <c r="F226" s="257" t="s">
        <v>2017</v>
      </c>
      <c r="G226" s="43"/>
      <c r="H226" s="43"/>
      <c r="I226" s="258"/>
      <c r="J226" s="43"/>
      <c r="K226" s="43"/>
      <c r="L226" s="47"/>
      <c r="M226" s="259"/>
      <c r="N226" s="260"/>
      <c r="O226" s="87"/>
      <c r="P226" s="87"/>
      <c r="Q226" s="87"/>
      <c r="R226" s="87"/>
      <c r="S226" s="87"/>
      <c r="T226" s="88"/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T226" s="19" t="s">
        <v>228</v>
      </c>
      <c r="AU226" s="19" t="s">
        <v>91</v>
      </c>
    </row>
    <row r="227" s="14" customFormat="1">
      <c r="A227" s="14"/>
      <c r="B227" s="231"/>
      <c r="C227" s="232"/>
      <c r="D227" s="222" t="s">
        <v>147</v>
      </c>
      <c r="E227" s="233" t="s">
        <v>36</v>
      </c>
      <c r="F227" s="234" t="s">
        <v>159</v>
      </c>
      <c r="G227" s="232"/>
      <c r="H227" s="235">
        <v>3</v>
      </c>
      <c r="I227" s="236"/>
      <c r="J227" s="232"/>
      <c r="K227" s="232"/>
      <c r="L227" s="237"/>
      <c r="M227" s="238"/>
      <c r="N227" s="239"/>
      <c r="O227" s="239"/>
      <c r="P227" s="239"/>
      <c r="Q227" s="239"/>
      <c r="R227" s="239"/>
      <c r="S227" s="239"/>
      <c r="T227" s="240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41" t="s">
        <v>147</v>
      </c>
      <c r="AU227" s="241" t="s">
        <v>91</v>
      </c>
      <c r="AV227" s="14" t="s">
        <v>91</v>
      </c>
      <c r="AW227" s="14" t="s">
        <v>43</v>
      </c>
      <c r="AX227" s="14" t="s">
        <v>82</v>
      </c>
      <c r="AY227" s="241" t="s">
        <v>137</v>
      </c>
    </row>
    <row r="228" s="15" customFormat="1">
      <c r="A228" s="15"/>
      <c r="B228" s="242"/>
      <c r="C228" s="243"/>
      <c r="D228" s="222" t="s">
        <v>147</v>
      </c>
      <c r="E228" s="244" t="s">
        <v>36</v>
      </c>
      <c r="F228" s="245" t="s">
        <v>149</v>
      </c>
      <c r="G228" s="243"/>
      <c r="H228" s="246">
        <v>3</v>
      </c>
      <c r="I228" s="247"/>
      <c r="J228" s="243"/>
      <c r="K228" s="243"/>
      <c r="L228" s="248"/>
      <c r="M228" s="249"/>
      <c r="N228" s="250"/>
      <c r="O228" s="250"/>
      <c r="P228" s="250"/>
      <c r="Q228" s="250"/>
      <c r="R228" s="250"/>
      <c r="S228" s="250"/>
      <c r="T228" s="251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52" t="s">
        <v>147</v>
      </c>
      <c r="AU228" s="252" t="s">
        <v>91</v>
      </c>
      <c r="AV228" s="15" t="s">
        <v>150</v>
      </c>
      <c r="AW228" s="15" t="s">
        <v>4</v>
      </c>
      <c r="AX228" s="15" t="s">
        <v>23</v>
      </c>
      <c r="AY228" s="252" t="s">
        <v>137</v>
      </c>
    </row>
    <row r="229" s="2" customFormat="1" ht="24.15" customHeight="1">
      <c r="A229" s="41"/>
      <c r="B229" s="42"/>
      <c r="C229" s="207" t="s">
        <v>478</v>
      </c>
      <c r="D229" s="207" t="s">
        <v>140</v>
      </c>
      <c r="E229" s="208" t="s">
        <v>2018</v>
      </c>
      <c r="F229" s="209" t="s">
        <v>2019</v>
      </c>
      <c r="G229" s="210" t="s">
        <v>394</v>
      </c>
      <c r="H229" s="211">
        <v>2</v>
      </c>
      <c r="I229" s="212"/>
      <c r="J229" s="213">
        <f>ROUND(I229*H229,2)</f>
        <v>0</v>
      </c>
      <c r="K229" s="209" t="s">
        <v>226</v>
      </c>
      <c r="L229" s="47"/>
      <c r="M229" s="214" t="s">
        <v>36</v>
      </c>
      <c r="N229" s="215" t="s">
        <v>53</v>
      </c>
      <c r="O229" s="87"/>
      <c r="P229" s="216">
        <f>O229*H229</f>
        <v>0</v>
      </c>
      <c r="Q229" s="216">
        <v>0.00050000000000000001</v>
      </c>
      <c r="R229" s="216">
        <f>Q229*H229</f>
        <v>0.001</v>
      </c>
      <c r="S229" s="216">
        <v>0</v>
      </c>
      <c r="T229" s="217">
        <f>S229*H229</f>
        <v>0</v>
      </c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R229" s="218" t="s">
        <v>150</v>
      </c>
      <c r="AT229" s="218" t="s">
        <v>140</v>
      </c>
      <c r="AU229" s="218" t="s">
        <v>91</v>
      </c>
      <c r="AY229" s="19" t="s">
        <v>137</v>
      </c>
      <c r="BE229" s="219">
        <f>IF(N229="základní",J229,0)</f>
        <v>0</v>
      </c>
      <c r="BF229" s="219">
        <f>IF(N229="snížená",J229,0)</f>
        <v>0</v>
      </c>
      <c r="BG229" s="219">
        <f>IF(N229="zákl. přenesená",J229,0)</f>
        <v>0</v>
      </c>
      <c r="BH229" s="219">
        <f>IF(N229="sníž. přenesená",J229,0)</f>
        <v>0</v>
      </c>
      <c r="BI229" s="219">
        <f>IF(N229="nulová",J229,0)</f>
        <v>0</v>
      </c>
      <c r="BJ229" s="19" t="s">
        <v>23</v>
      </c>
      <c r="BK229" s="219">
        <f>ROUND(I229*H229,2)</f>
        <v>0</v>
      </c>
      <c r="BL229" s="19" t="s">
        <v>150</v>
      </c>
      <c r="BM229" s="218" t="s">
        <v>2020</v>
      </c>
    </row>
    <row r="230" s="2" customFormat="1">
      <c r="A230" s="41"/>
      <c r="B230" s="42"/>
      <c r="C230" s="43"/>
      <c r="D230" s="256" t="s">
        <v>228</v>
      </c>
      <c r="E230" s="43"/>
      <c r="F230" s="257" t="s">
        <v>2021</v>
      </c>
      <c r="G230" s="43"/>
      <c r="H230" s="43"/>
      <c r="I230" s="258"/>
      <c r="J230" s="43"/>
      <c r="K230" s="43"/>
      <c r="L230" s="47"/>
      <c r="M230" s="259"/>
      <c r="N230" s="260"/>
      <c r="O230" s="87"/>
      <c r="P230" s="87"/>
      <c r="Q230" s="87"/>
      <c r="R230" s="87"/>
      <c r="S230" s="87"/>
      <c r="T230" s="88"/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T230" s="19" t="s">
        <v>228</v>
      </c>
      <c r="AU230" s="19" t="s">
        <v>91</v>
      </c>
    </row>
    <row r="231" s="14" customFormat="1">
      <c r="A231" s="14"/>
      <c r="B231" s="231"/>
      <c r="C231" s="232"/>
      <c r="D231" s="222" t="s">
        <v>147</v>
      </c>
      <c r="E231" s="233" t="s">
        <v>36</v>
      </c>
      <c r="F231" s="234" t="s">
        <v>91</v>
      </c>
      <c r="G231" s="232"/>
      <c r="H231" s="235">
        <v>2</v>
      </c>
      <c r="I231" s="236"/>
      <c r="J231" s="232"/>
      <c r="K231" s="232"/>
      <c r="L231" s="237"/>
      <c r="M231" s="238"/>
      <c r="N231" s="239"/>
      <c r="O231" s="239"/>
      <c r="P231" s="239"/>
      <c r="Q231" s="239"/>
      <c r="R231" s="239"/>
      <c r="S231" s="239"/>
      <c r="T231" s="240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1" t="s">
        <v>147</v>
      </c>
      <c r="AU231" s="241" t="s">
        <v>91</v>
      </c>
      <c r="AV231" s="14" t="s">
        <v>91</v>
      </c>
      <c r="AW231" s="14" t="s">
        <v>43</v>
      </c>
      <c r="AX231" s="14" t="s">
        <v>82</v>
      </c>
      <c r="AY231" s="241" t="s">
        <v>137</v>
      </c>
    </row>
    <row r="232" s="15" customFormat="1">
      <c r="A232" s="15"/>
      <c r="B232" s="242"/>
      <c r="C232" s="243"/>
      <c r="D232" s="222" t="s">
        <v>147</v>
      </c>
      <c r="E232" s="244" t="s">
        <v>36</v>
      </c>
      <c r="F232" s="245" t="s">
        <v>149</v>
      </c>
      <c r="G232" s="243"/>
      <c r="H232" s="246">
        <v>2</v>
      </c>
      <c r="I232" s="247"/>
      <c r="J232" s="243"/>
      <c r="K232" s="243"/>
      <c r="L232" s="248"/>
      <c r="M232" s="249"/>
      <c r="N232" s="250"/>
      <c r="O232" s="250"/>
      <c r="P232" s="250"/>
      <c r="Q232" s="250"/>
      <c r="R232" s="250"/>
      <c r="S232" s="250"/>
      <c r="T232" s="251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52" t="s">
        <v>147</v>
      </c>
      <c r="AU232" s="252" t="s">
        <v>91</v>
      </c>
      <c r="AV232" s="15" t="s">
        <v>150</v>
      </c>
      <c r="AW232" s="15" t="s">
        <v>4</v>
      </c>
      <c r="AX232" s="15" t="s">
        <v>23</v>
      </c>
      <c r="AY232" s="252" t="s">
        <v>137</v>
      </c>
    </row>
    <row r="233" s="2" customFormat="1" ht="24.15" customHeight="1">
      <c r="A233" s="41"/>
      <c r="B233" s="42"/>
      <c r="C233" s="207" t="s">
        <v>487</v>
      </c>
      <c r="D233" s="207" t="s">
        <v>140</v>
      </c>
      <c r="E233" s="208" t="s">
        <v>2022</v>
      </c>
      <c r="F233" s="209" t="s">
        <v>2023</v>
      </c>
      <c r="G233" s="210" t="s">
        <v>394</v>
      </c>
      <c r="H233" s="211">
        <v>12</v>
      </c>
      <c r="I233" s="212"/>
      <c r="J233" s="213">
        <f>ROUND(I233*H233,2)</f>
        <v>0</v>
      </c>
      <c r="K233" s="209" t="s">
        <v>226</v>
      </c>
      <c r="L233" s="47"/>
      <c r="M233" s="214" t="s">
        <v>36</v>
      </c>
      <c r="N233" s="215" t="s">
        <v>53</v>
      </c>
      <c r="O233" s="87"/>
      <c r="P233" s="216">
        <f>O233*H233</f>
        <v>0</v>
      </c>
      <c r="Q233" s="216">
        <v>0.00034000000000000002</v>
      </c>
      <c r="R233" s="216">
        <f>Q233*H233</f>
        <v>0.0040800000000000003</v>
      </c>
      <c r="S233" s="216">
        <v>0</v>
      </c>
      <c r="T233" s="217">
        <f>S233*H233</f>
        <v>0</v>
      </c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R233" s="218" t="s">
        <v>150</v>
      </c>
      <c r="AT233" s="218" t="s">
        <v>140</v>
      </c>
      <c r="AU233" s="218" t="s">
        <v>91</v>
      </c>
      <c r="AY233" s="19" t="s">
        <v>137</v>
      </c>
      <c r="BE233" s="219">
        <f>IF(N233="základní",J233,0)</f>
        <v>0</v>
      </c>
      <c r="BF233" s="219">
        <f>IF(N233="snížená",J233,0)</f>
        <v>0</v>
      </c>
      <c r="BG233" s="219">
        <f>IF(N233="zákl. přenesená",J233,0)</f>
        <v>0</v>
      </c>
      <c r="BH233" s="219">
        <f>IF(N233="sníž. přenesená",J233,0)</f>
        <v>0</v>
      </c>
      <c r="BI233" s="219">
        <f>IF(N233="nulová",J233,0)</f>
        <v>0</v>
      </c>
      <c r="BJ233" s="19" t="s">
        <v>23</v>
      </c>
      <c r="BK233" s="219">
        <f>ROUND(I233*H233,2)</f>
        <v>0</v>
      </c>
      <c r="BL233" s="19" t="s">
        <v>150</v>
      </c>
      <c r="BM233" s="218" t="s">
        <v>2024</v>
      </c>
    </row>
    <row r="234" s="2" customFormat="1">
      <c r="A234" s="41"/>
      <c r="B234" s="42"/>
      <c r="C234" s="43"/>
      <c r="D234" s="256" t="s">
        <v>228</v>
      </c>
      <c r="E234" s="43"/>
      <c r="F234" s="257" t="s">
        <v>2025</v>
      </c>
      <c r="G234" s="43"/>
      <c r="H234" s="43"/>
      <c r="I234" s="258"/>
      <c r="J234" s="43"/>
      <c r="K234" s="43"/>
      <c r="L234" s="47"/>
      <c r="M234" s="259"/>
      <c r="N234" s="260"/>
      <c r="O234" s="87"/>
      <c r="P234" s="87"/>
      <c r="Q234" s="87"/>
      <c r="R234" s="87"/>
      <c r="S234" s="87"/>
      <c r="T234" s="88"/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T234" s="19" t="s">
        <v>228</v>
      </c>
      <c r="AU234" s="19" t="s">
        <v>91</v>
      </c>
    </row>
    <row r="235" s="14" customFormat="1">
      <c r="A235" s="14"/>
      <c r="B235" s="231"/>
      <c r="C235" s="232"/>
      <c r="D235" s="222" t="s">
        <v>147</v>
      </c>
      <c r="E235" s="233" t="s">
        <v>36</v>
      </c>
      <c r="F235" s="234" t="s">
        <v>8</v>
      </c>
      <c r="G235" s="232"/>
      <c r="H235" s="235">
        <v>12</v>
      </c>
      <c r="I235" s="236"/>
      <c r="J235" s="232"/>
      <c r="K235" s="232"/>
      <c r="L235" s="237"/>
      <c r="M235" s="238"/>
      <c r="N235" s="239"/>
      <c r="O235" s="239"/>
      <c r="P235" s="239"/>
      <c r="Q235" s="239"/>
      <c r="R235" s="239"/>
      <c r="S235" s="239"/>
      <c r="T235" s="240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1" t="s">
        <v>147</v>
      </c>
      <c r="AU235" s="241" t="s">
        <v>91</v>
      </c>
      <c r="AV235" s="14" t="s">
        <v>91</v>
      </c>
      <c r="AW235" s="14" t="s">
        <v>43</v>
      </c>
      <c r="AX235" s="14" t="s">
        <v>23</v>
      </c>
      <c r="AY235" s="241" t="s">
        <v>137</v>
      </c>
    </row>
    <row r="236" s="2" customFormat="1" ht="24.15" customHeight="1">
      <c r="A236" s="41"/>
      <c r="B236" s="42"/>
      <c r="C236" s="207" t="s">
        <v>493</v>
      </c>
      <c r="D236" s="207" t="s">
        <v>140</v>
      </c>
      <c r="E236" s="208" t="s">
        <v>2026</v>
      </c>
      <c r="F236" s="209" t="s">
        <v>2027</v>
      </c>
      <c r="G236" s="210" t="s">
        <v>394</v>
      </c>
      <c r="H236" s="211">
        <v>1</v>
      </c>
      <c r="I236" s="212"/>
      <c r="J236" s="213">
        <f>ROUND(I236*H236,2)</f>
        <v>0</v>
      </c>
      <c r="K236" s="209" t="s">
        <v>226</v>
      </c>
      <c r="L236" s="47"/>
      <c r="M236" s="214" t="s">
        <v>36</v>
      </c>
      <c r="N236" s="215" t="s">
        <v>53</v>
      </c>
      <c r="O236" s="87"/>
      <c r="P236" s="216">
        <f>O236*H236</f>
        <v>0</v>
      </c>
      <c r="Q236" s="216">
        <v>0.00050000000000000001</v>
      </c>
      <c r="R236" s="216">
        <f>Q236*H236</f>
        <v>0.00050000000000000001</v>
      </c>
      <c r="S236" s="216">
        <v>0</v>
      </c>
      <c r="T236" s="217">
        <f>S236*H236</f>
        <v>0</v>
      </c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R236" s="218" t="s">
        <v>150</v>
      </c>
      <c r="AT236" s="218" t="s">
        <v>140</v>
      </c>
      <c r="AU236" s="218" t="s">
        <v>91</v>
      </c>
      <c r="AY236" s="19" t="s">
        <v>137</v>
      </c>
      <c r="BE236" s="219">
        <f>IF(N236="základní",J236,0)</f>
        <v>0</v>
      </c>
      <c r="BF236" s="219">
        <f>IF(N236="snížená",J236,0)</f>
        <v>0</v>
      </c>
      <c r="BG236" s="219">
        <f>IF(N236="zákl. přenesená",J236,0)</f>
        <v>0</v>
      </c>
      <c r="BH236" s="219">
        <f>IF(N236="sníž. přenesená",J236,0)</f>
        <v>0</v>
      </c>
      <c r="BI236" s="219">
        <f>IF(N236="nulová",J236,0)</f>
        <v>0</v>
      </c>
      <c r="BJ236" s="19" t="s">
        <v>23</v>
      </c>
      <c r="BK236" s="219">
        <f>ROUND(I236*H236,2)</f>
        <v>0</v>
      </c>
      <c r="BL236" s="19" t="s">
        <v>150</v>
      </c>
      <c r="BM236" s="218" t="s">
        <v>2028</v>
      </c>
    </row>
    <row r="237" s="2" customFormat="1">
      <c r="A237" s="41"/>
      <c r="B237" s="42"/>
      <c r="C237" s="43"/>
      <c r="D237" s="256" t="s">
        <v>228</v>
      </c>
      <c r="E237" s="43"/>
      <c r="F237" s="257" t="s">
        <v>2029</v>
      </c>
      <c r="G237" s="43"/>
      <c r="H237" s="43"/>
      <c r="I237" s="258"/>
      <c r="J237" s="43"/>
      <c r="K237" s="43"/>
      <c r="L237" s="47"/>
      <c r="M237" s="259"/>
      <c r="N237" s="260"/>
      <c r="O237" s="87"/>
      <c r="P237" s="87"/>
      <c r="Q237" s="87"/>
      <c r="R237" s="87"/>
      <c r="S237" s="87"/>
      <c r="T237" s="88"/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T237" s="19" t="s">
        <v>228</v>
      </c>
      <c r="AU237" s="19" t="s">
        <v>91</v>
      </c>
    </row>
    <row r="238" s="14" customFormat="1">
      <c r="A238" s="14"/>
      <c r="B238" s="231"/>
      <c r="C238" s="232"/>
      <c r="D238" s="222" t="s">
        <v>147</v>
      </c>
      <c r="E238" s="233" t="s">
        <v>36</v>
      </c>
      <c r="F238" s="234" t="s">
        <v>23</v>
      </c>
      <c r="G238" s="232"/>
      <c r="H238" s="235">
        <v>1</v>
      </c>
      <c r="I238" s="236"/>
      <c r="J238" s="232"/>
      <c r="K238" s="232"/>
      <c r="L238" s="237"/>
      <c r="M238" s="238"/>
      <c r="N238" s="239"/>
      <c r="O238" s="239"/>
      <c r="P238" s="239"/>
      <c r="Q238" s="239"/>
      <c r="R238" s="239"/>
      <c r="S238" s="239"/>
      <c r="T238" s="240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41" t="s">
        <v>147</v>
      </c>
      <c r="AU238" s="241" t="s">
        <v>91</v>
      </c>
      <c r="AV238" s="14" t="s">
        <v>91</v>
      </c>
      <c r="AW238" s="14" t="s">
        <v>43</v>
      </c>
      <c r="AX238" s="14" t="s">
        <v>23</v>
      </c>
      <c r="AY238" s="241" t="s">
        <v>137</v>
      </c>
    </row>
    <row r="239" s="2" customFormat="1" ht="37.8" customHeight="1">
      <c r="A239" s="41"/>
      <c r="B239" s="42"/>
      <c r="C239" s="207" t="s">
        <v>498</v>
      </c>
      <c r="D239" s="207" t="s">
        <v>140</v>
      </c>
      <c r="E239" s="208" t="s">
        <v>2030</v>
      </c>
      <c r="F239" s="209" t="s">
        <v>2031</v>
      </c>
      <c r="G239" s="210" t="s">
        <v>280</v>
      </c>
      <c r="H239" s="211">
        <v>148</v>
      </c>
      <c r="I239" s="212"/>
      <c r="J239" s="213">
        <f>ROUND(I239*H239,2)</f>
        <v>0</v>
      </c>
      <c r="K239" s="209" t="s">
        <v>226</v>
      </c>
      <c r="L239" s="47"/>
      <c r="M239" s="214" t="s">
        <v>36</v>
      </c>
      <c r="N239" s="215" t="s">
        <v>53</v>
      </c>
      <c r="O239" s="87"/>
      <c r="P239" s="216">
        <f>O239*H239</f>
        <v>0</v>
      </c>
      <c r="Q239" s="216">
        <v>0.00019000000000000001</v>
      </c>
      <c r="R239" s="216">
        <f>Q239*H239</f>
        <v>0.028120000000000003</v>
      </c>
      <c r="S239" s="216">
        <v>0</v>
      </c>
      <c r="T239" s="217">
        <f>S239*H239</f>
        <v>0</v>
      </c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R239" s="218" t="s">
        <v>150</v>
      </c>
      <c r="AT239" s="218" t="s">
        <v>140</v>
      </c>
      <c r="AU239" s="218" t="s">
        <v>91</v>
      </c>
      <c r="AY239" s="19" t="s">
        <v>137</v>
      </c>
      <c r="BE239" s="219">
        <f>IF(N239="základní",J239,0)</f>
        <v>0</v>
      </c>
      <c r="BF239" s="219">
        <f>IF(N239="snížená",J239,0)</f>
        <v>0</v>
      </c>
      <c r="BG239" s="219">
        <f>IF(N239="zákl. přenesená",J239,0)</f>
        <v>0</v>
      </c>
      <c r="BH239" s="219">
        <f>IF(N239="sníž. přenesená",J239,0)</f>
        <v>0</v>
      </c>
      <c r="BI239" s="219">
        <f>IF(N239="nulová",J239,0)</f>
        <v>0</v>
      </c>
      <c r="BJ239" s="19" t="s">
        <v>23</v>
      </c>
      <c r="BK239" s="219">
        <f>ROUND(I239*H239,2)</f>
        <v>0</v>
      </c>
      <c r="BL239" s="19" t="s">
        <v>150</v>
      </c>
      <c r="BM239" s="218" t="s">
        <v>2032</v>
      </c>
    </row>
    <row r="240" s="2" customFormat="1">
      <c r="A240" s="41"/>
      <c r="B240" s="42"/>
      <c r="C240" s="43"/>
      <c r="D240" s="256" t="s">
        <v>228</v>
      </c>
      <c r="E240" s="43"/>
      <c r="F240" s="257" t="s">
        <v>2033</v>
      </c>
      <c r="G240" s="43"/>
      <c r="H240" s="43"/>
      <c r="I240" s="258"/>
      <c r="J240" s="43"/>
      <c r="K240" s="43"/>
      <c r="L240" s="47"/>
      <c r="M240" s="259"/>
      <c r="N240" s="260"/>
      <c r="O240" s="87"/>
      <c r="P240" s="87"/>
      <c r="Q240" s="87"/>
      <c r="R240" s="87"/>
      <c r="S240" s="87"/>
      <c r="T240" s="88"/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T240" s="19" t="s">
        <v>228</v>
      </c>
      <c r="AU240" s="19" t="s">
        <v>91</v>
      </c>
    </row>
    <row r="241" s="14" customFormat="1">
      <c r="A241" s="14"/>
      <c r="B241" s="231"/>
      <c r="C241" s="232"/>
      <c r="D241" s="222" t="s">
        <v>147</v>
      </c>
      <c r="E241" s="233" t="s">
        <v>36</v>
      </c>
      <c r="F241" s="234" t="s">
        <v>2034</v>
      </c>
      <c r="G241" s="232"/>
      <c r="H241" s="235">
        <v>148</v>
      </c>
      <c r="I241" s="236"/>
      <c r="J241" s="232"/>
      <c r="K241" s="232"/>
      <c r="L241" s="237"/>
      <c r="M241" s="238"/>
      <c r="N241" s="239"/>
      <c r="O241" s="239"/>
      <c r="P241" s="239"/>
      <c r="Q241" s="239"/>
      <c r="R241" s="239"/>
      <c r="S241" s="239"/>
      <c r="T241" s="240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41" t="s">
        <v>147</v>
      </c>
      <c r="AU241" s="241" t="s">
        <v>91</v>
      </c>
      <c r="AV241" s="14" t="s">
        <v>91</v>
      </c>
      <c r="AW241" s="14" t="s">
        <v>43</v>
      </c>
      <c r="AX241" s="14" t="s">
        <v>23</v>
      </c>
      <c r="AY241" s="241" t="s">
        <v>137</v>
      </c>
    </row>
    <row r="242" s="2" customFormat="1" ht="44.25" customHeight="1">
      <c r="A242" s="41"/>
      <c r="B242" s="42"/>
      <c r="C242" s="207" t="s">
        <v>505</v>
      </c>
      <c r="D242" s="207" t="s">
        <v>140</v>
      </c>
      <c r="E242" s="208" t="s">
        <v>2035</v>
      </c>
      <c r="F242" s="209" t="s">
        <v>2036</v>
      </c>
      <c r="G242" s="210" t="s">
        <v>266</v>
      </c>
      <c r="H242" s="211">
        <v>0.22400000000000001</v>
      </c>
      <c r="I242" s="212"/>
      <c r="J242" s="213">
        <f>ROUND(I242*H242,2)</f>
        <v>0</v>
      </c>
      <c r="K242" s="209" t="s">
        <v>226</v>
      </c>
      <c r="L242" s="47"/>
      <c r="M242" s="214" t="s">
        <v>36</v>
      </c>
      <c r="N242" s="215" t="s">
        <v>53</v>
      </c>
      <c r="O242" s="87"/>
      <c r="P242" s="216">
        <f>O242*H242</f>
        <v>0</v>
      </c>
      <c r="Q242" s="216">
        <v>0</v>
      </c>
      <c r="R242" s="216">
        <f>Q242*H242</f>
        <v>0</v>
      </c>
      <c r="S242" s="216">
        <v>0</v>
      </c>
      <c r="T242" s="217">
        <f>S242*H242</f>
        <v>0</v>
      </c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R242" s="218" t="s">
        <v>322</v>
      </c>
      <c r="AT242" s="218" t="s">
        <v>140</v>
      </c>
      <c r="AU242" s="218" t="s">
        <v>91</v>
      </c>
      <c r="AY242" s="19" t="s">
        <v>137</v>
      </c>
      <c r="BE242" s="219">
        <f>IF(N242="základní",J242,0)</f>
        <v>0</v>
      </c>
      <c r="BF242" s="219">
        <f>IF(N242="snížená",J242,0)</f>
        <v>0</v>
      </c>
      <c r="BG242" s="219">
        <f>IF(N242="zákl. přenesená",J242,0)</f>
        <v>0</v>
      </c>
      <c r="BH242" s="219">
        <f>IF(N242="sníž. přenesená",J242,0)</f>
        <v>0</v>
      </c>
      <c r="BI242" s="219">
        <f>IF(N242="nulová",J242,0)</f>
        <v>0</v>
      </c>
      <c r="BJ242" s="19" t="s">
        <v>23</v>
      </c>
      <c r="BK242" s="219">
        <f>ROUND(I242*H242,2)</f>
        <v>0</v>
      </c>
      <c r="BL242" s="19" t="s">
        <v>322</v>
      </c>
      <c r="BM242" s="218" t="s">
        <v>2037</v>
      </c>
    </row>
    <row r="243" s="2" customFormat="1">
      <c r="A243" s="41"/>
      <c r="B243" s="42"/>
      <c r="C243" s="43"/>
      <c r="D243" s="256" t="s">
        <v>228</v>
      </c>
      <c r="E243" s="43"/>
      <c r="F243" s="257" t="s">
        <v>2038</v>
      </c>
      <c r="G243" s="43"/>
      <c r="H243" s="43"/>
      <c r="I243" s="258"/>
      <c r="J243" s="43"/>
      <c r="K243" s="43"/>
      <c r="L243" s="47"/>
      <c r="M243" s="259"/>
      <c r="N243" s="260"/>
      <c r="O243" s="87"/>
      <c r="P243" s="87"/>
      <c r="Q243" s="87"/>
      <c r="R243" s="87"/>
      <c r="S243" s="87"/>
      <c r="T243" s="88"/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T243" s="19" t="s">
        <v>228</v>
      </c>
      <c r="AU243" s="19" t="s">
        <v>91</v>
      </c>
    </row>
    <row r="244" s="12" customFormat="1" ht="22.8" customHeight="1">
      <c r="A244" s="12"/>
      <c r="B244" s="191"/>
      <c r="C244" s="192"/>
      <c r="D244" s="193" t="s">
        <v>81</v>
      </c>
      <c r="E244" s="205" t="s">
        <v>2039</v>
      </c>
      <c r="F244" s="205" t="s">
        <v>2040</v>
      </c>
      <c r="G244" s="192"/>
      <c r="H244" s="192"/>
      <c r="I244" s="195"/>
      <c r="J244" s="206">
        <f>BK244</f>
        <v>0</v>
      </c>
      <c r="K244" s="192"/>
      <c r="L244" s="197"/>
      <c r="M244" s="198"/>
      <c r="N244" s="199"/>
      <c r="O244" s="199"/>
      <c r="P244" s="200">
        <f>SUM(P245:P246)</f>
        <v>0</v>
      </c>
      <c r="Q244" s="199"/>
      <c r="R244" s="200">
        <f>SUM(R245:R246)</f>
        <v>0.057520000000000002</v>
      </c>
      <c r="S244" s="199"/>
      <c r="T244" s="201">
        <f>SUM(T245:T246)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202" t="s">
        <v>91</v>
      </c>
      <c r="AT244" s="203" t="s">
        <v>81</v>
      </c>
      <c r="AU244" s="203" t="s">
        <v>23</v>
      </c>
      <c r="AY244" s="202" t="s">
        <v>137</v>
      </c>
      <c r="BK244" s="204">
        <f>SUM(BK245:BK246)</f>
        <v>0</v>
      </c>
    </row>
    <row r="245" s="2" customFormat="1" ht="24.15" customHeight="1">
      <c r="A245" s="41"/>
      <c r="B245" s="42"/>
      <c r="C245" s="207" t="s">
        <v>511</v>
      </c>
      <c r="D245" s="207" t="s">
        <v>140</v>
      </c>
      <c r="E245" s="208" t="s">
        <v>2041</v>
      </c>
      <c r="F245" s="209" t="s">
        <v>2042</v>
      </c>
      <c r="G245" s="210" t="s">
        <v>2043</v>
      </c>
      <c r="H245" s="211">
        <v>1</v>
      </c>
      <c r="I245" s="212"/>
      <c r="J245" s="213">
        <f>ROUND(I245*H245,2)</f>
        <v>0</v>
      </c>
      <c r="K245" s="209" t="s">
        <v>36</v>
      </c>
      <c r="L245" s="47"/>
      <c r="M245" s="214" t="s">
        <v>36</v>
      </c>
      <c r="N245" s="215" t="s">
        <v>53</v>
      </c>
      <c r="O245" s="87"/>
      <c r="P245" s="216">
        <f>O245*H245</f>
        <v>0</v>
      </c>
      <c r="Q245" s="216">
        <v>0.028760000000000001</v>
      </c>
      <c r="R245" s="216">
        <f>Q245*H245</f>
        <v>0.028760000000000001</v>
      </c>
      <c r="S245" s="216">
        <v>0</v>
      </c>
      <c r="T245" s="217">
        <f>S245*H245</f>
        <v>0</v>
      </c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R245" s="218" t="s">
        <v>322</v>
      </c>
      <c r="AT245" s="218" t="s">
        <v>140</v>
      </c>
      <c r="AU245" s="218" t="s">
        <v>91</v>
      </c>
      <c r="AY245" s="19" t="s">
        <v>137</v>
      </c>
      <c r="BE245" s="219">
        <f>IF(N245="základní",J245,0)</f>
        <v>0</v>
      </c>
      <c r="BF245" s="219">
        <f>IF(N245="snížená",J245,0)</f>
        <v>0</v>
      </c>
      <c r="BG245" s="219">
        <f>IF(N245="zákl. přenesená",J245,0)</f>
        <v>0</v>
      </c>
      <c r="BH245" s="219">
        <f>IF(N245="sníž. přenesená",J245,0)</f>
        <v>0</v>
      </c>
      <c r="BI245" s="219">
        <f>IF(N245="nulová",J245,0)</f>
        <v>0</v>
      </c>
      <c r="BJ245" s="19" t="s">
        <v>23</v>
      </c>
      <c r="BK245" s="219">
        <f>ROUND(I245*H245,2)</f>
        <v>0</v>
      </c>
      <c r="BL245" s="19" t="s">
        <v>322</v>
      </c>
      <c r="BM245" s="218" t="s">
        <v>2044</v>
      </c>
    </row>
    <row r="246" s="2" customFormat="1" ht="37.8" customHeight="1">
      <c r="A246" s="41"/>
      <c r="B246" s="42"/>
      <c r="C246" s="207" t="s">
        <v>518</v>
      </c>
      <c r="D246" s="207" t="s">
        <v>140</v>
      </c>
      <c r="E246" s="208" t="s">
        <v>2045</v>
      </c>
      <c r="F246" s="209" t="s">
        <v>2046</v>
      </c>
      <c r="G246" s="210" t="s">
        <v>2043</v>
      </c>
      <c r="H246" s="211">
        <v>1</v>
      </c>
      <c r="I246" s="212"/>
      <c r="J246" s="213">
        <f>ROUND(I246*H246,2)</f>
        <v>0</v>
      </c>
      <c r="K246" s="209" t="s">
        <v>144</v>
      </c>
      <c r="L246" s="47"/>
      <c r="M246" s="214" t="s">
        <v>36</v>
      </c>
      <c r="N246" s="215" t="s">
        <v>53</v>
      </c>
      <c r="O246" s="87"/>
      <c r="P246" s="216">
        <f>O246*H246</f>
        <v>0</v>
      </c>
      <c r="Q246" s="216">
        <v>0.028760000000000001</v>
      </c>
      <c r="R246" s="216">
        <f>Q246*H246</f>
        <v>0.028760000000000001</v>
      </c>
      <c r="S246" s="216">
        <v>0</v>
      </c>
      <c r="T246" s="217">
        <f>S246*H246</f>
        <v>0</v>
      </c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R246" s="218" t="s">
        <v>322</v>
      </c>
      <c r="AT246" s="218" t="s">
        <v>140</v>
      </c>
      <c r="AU246" s="218" t="s">
        <v>91</v>
      </c>
      <c r="AY246" s="19" t="s">
        <v>137</v>
      </c>
      <c r="BE246" s="219">
        <f>IF(N246="základní",J246,0)</f>
        <v>0</v>
      </c>
      <c r="BF246" s="219">
        <f>IF(N246="snížená",J246,0)</f>
        <v>0</v>
      </c>
      <c r="BG246" s="219">
        <f>IF(N246="zákl. přenesená",J246,0)</f>
        <v>0</v>
      </c>
      <c r="BH246" s="219">
        <f>IF(N246="sníž. přenesená",J246,0)</f>
        <v>0</v>
      </c>
      <c r="BI246" s="219">
        <f>IF(N246="nulová",J246,0)</f>
        <v>0</v>
      </c>
      <c r="BJ246" s="19" t="s">
        <v>23</v>
      </c>
      <c r="BK246" s="219">
        <f>ROUND(I246*H246,2)</f>
        <v>0</v>
      </c>
      <c r="BL246" s="19" t="s">
        <v>322</v>
      </c>
      <c r="BM246" s="218" t="s">
        <v>2047</v>
      </c>
    </row>
    <row r="247" s="12" customFormat="1" ht="22.8" customHeight="1">
      <c r="A247" s="12"/>
      <c r="B247" s="191"/>
      <c r="C247" s="192"/>
      <c r="D247" s="193" t="s">
        <v>81</v>
      </c>
      <c r="E247" s="205" t="s">
        <v>2048</v>
      </c>
      <c r="F247" s="205" t="s">
        <v>2049</v>
      </c>
      <c r="G247" s="192"/>
      <c r="H247" s="192"/>
      <c r="I247" s="195"/>
      <c r="J247" s="206">
        <f>BK247</f>
        <v>0</v>
      </c>
      <c r="K247" s="192"/>
      <c r="L247" s="197"/>
      <c r="M247" s="198"/>
      <c r="N247" s="199"/>
      <c r="O247" s="199"/>
      <c r="P247" s="200">
        <f>SUM(P248:P283)</f>
        <v>0</v>
      </c>
      <c r="Q247" s="199"/>
      <c r="R247" s="200">
        <f>SUM(R248:R283)</f>
        <v>0.55059000000000002</v>
      </c>
      <c r="S247" s="199"/>
      <c r="T247" s="201">
        <f>SUM(T248:T283)</f>
        <v>0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202" t="s">
        <v>91</v>
      </c>
      <c r="AT247" s="203" t="s">
        <v>81</v>
      </c>
      <c r="AU247" s="203" t="s">
        <v>23</v>
      </c>
      <c r="AY247" s="202" t="s">
        <v>137</v>
      </c>
      <c r="BK247" s="204">
        <f>SUM(BK248:BK283)</f>
        <v>0</v>
      </c>
    </row>
    <row r="248" s="2" customFormat="1" ht="16.5" customHeight="1">
      <c r="A248" s="41"/>
      <c r="B248" s="42"/>
      <c r="C248" s="207" t="s">
        <v>525</v>
      </c>
      <c r="D248" s="207" t="s">
        <v>140</v>
      </c>
      <c r="E248" s="208" t="s">
        <v>2050</v>
      </c>
      <c r="F248" s="209" t="s">
        <v>2051</v>
      </c>
      <c r="G248" s="210" t="s">
        <v>394</v>
      </c>
      <c r="H248" s="211">
        <v>2</v>
      </c>
      <c r="I248" s="212"/>
      <c r="J248" s="213">
        <f>ROUND(I248*H248,2)</f>
        <v>0</v>
      </c>
      <c r="K248" s="209" t="s">
        <v>36</v>
      </c>
      <c r="L248" s="47"/>
      <c r="M248" s="214" t="s">
        <v>36</v>
      </c>
      <c r="N248" s="215" t="s">
        <v>53</v>
      </c>
      <c r="O248" s="87"/>
      <c r="P248" s="216">
        <f>O248*H248</f>
        <v>0</v>
      </c>
      <c r="Q248" s="216">
        <v>0</v>
      </c>
      <c r="R248" s="216">
        <f>Q248*H248</f>
        <v>0</v>
      </c>
      <c r="S248" s="216">
        <v>0</v>
      </c>
      <c r="T248" s="217">
        <f>S248*H248</f>
        <v>0</v>
      </c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R248" s="218" t="s">
        <v>322</v>
      </c>
      <c r="AT248" s="218" t="s">
        <v>140</v>
      </c>
      <c r="AU248" s="218" t="s">
        <v>91</v>
      </c>
      <c r="AY248" s="19" t="s">
        <v>137</v>
      </c>
      <c r="BE248" s="219">
        <f>IF(N248="základní",J248,0)</f>
        <v>0</v>
      </c>
      <c r="BF248" s="219">
        <f>IF(N248="snížená",J248,0)</f>
        <v>0</v>
      </c>
      <c r="BG248" s="219">
        <f>IF(N248="zákl. přenesená",J248,0)</f>
        <v>0</v>
      </c>
      <c r="BH248" s="219">
        <f>IF(N248="sníž. přenesená",J248,0)</f>
        <v>0</v>
      </c>
      <c r="BI248" s="219">
        <f>IF(N248="nulová",J248,0)</f>
        <v>0</v>
      </c>
      <c r="BJ248" s="19" t="s">
        <v>23</v>
      </c>
      <c r="BK248" s="219">
        <f>ROUND(I248*H248,2)</f>
        <v>0</v>
      </c>
      <c r="BL248" s="19" t="s">
        <v>322</v>
      </c>
      <c r="BM248" s="218" t="s">
        <v>2052</v>
      </c>
    </row>
    <row r="249" s="14" customFormat="1">
      <c r="A249" s="14"/>
      <c r="B249" s="231"/>
      <c r="C249" s="232"/>
      <c r="D249" s="222" t="s">
        <v>147</v>
      </c>
      <c r="E249" s="233" t="s">
        <v>36</v>
      </c>
      <c r="F249" s="234" t="s">
        <v>91</v>
      </c>
      <c r="G249" s="232"/>
      <c r="H249" s="235">
        <v>2</v>
      </c>
      <c r="I249" s="236"/>
      <c r="J249" s="232"/>
      <c r="K249" s="232"/>
      <c r="L249" s="237"/>
      <c r="M249" s="238"/>
      <c r="N249" s="239"/>
      <c r="O249" s="239"/>
      <c r="P249" s="239"/>
      <c r="Q249" s="239"/>
      <c r="R249" s="239"/>
      <c r="S249" s="239"/>
      <c r="T249" s="240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41" t="s">
        <v>147</v>
      </c>
      <c r="AU249" s="241" t="s">
        <v>91</v>
      </c>
      <c r="AV249" s="14" t="s">
        <v>91</v>
      </c>
      <c r="AW249" s="14" t="s">
        <v>43</v>
      </c>
      <c r="AX249" s="14" t="s">
        <v>23</v>
      </c>
      <c r="AY249" s="241" t="s">
        <v>137</v>
      </c>
    </row>
    <row r="250" s="2" customFormat="1" ht="24.15" customHeight="1">
      <c r="A250" s="41"/>
      <c r="B250" s="42"/>
      <c r="C250" s="207" t="s">
        <v>531</v>
      </c>
      <c r="D250" s="207" t="s">
        <v>140</v>
      </c>
      <c r="E250" s="208" t="s">
        <v>2053</v>
      </c>
      <c r="F250" s="209" t="s">
        <v>2054</v>
      </c>
      <c r="G250" s="210" t="s">
        <v>394</v>
      </c>
      <c r="H250" s="211">
        <v>1</v>
      </c>
      <c r="I250" s="212"/>
      <c r="J250" s="213">
        <f>ROUND(I250*H250,2)</f>
        <v>0</v>
      </c>
      <c r="K250" s="209" t="s">
        <v>36</v>
      </c>
      <c r="L250" s="47"/>
      <c r="M250" s="214" t="s">
        <v>36</v>
      </c>
      <c r="N250" s="215" t="s">
        <v>53</v>
      </c>
      <c r="O250" s="87"/>
      <c r="P250" s="216">
        <f>O250*H250</f>
        <v>0</v>
      </c>
      <c r="Q250" s="216">
        <v>0.00035</v>
      </c>
      <c r="R250" s="216">
        <f>Q250*H250</f>
        <v>0.00035</v>
      </c>
      <c r="S250" s="216">
        <v>0</v>
      </c>
      <c r="T250" s="217">
        <f>S250*H250</f>
        <v>0</v>
      </c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R250" s="218" t="s">
        <v>322</v>
      </c>
      <c r="AT250" s="218" t="s">
        <v>140</v>
      </c>
      <c r="AU250" s="218" t="s">
        <v>91</v>
      </c>
      <c r="AY250" s="19" t="s">
        <v>137</v>
      </c>
      <c r="BE250" s="219">
        <f>IF(N250="základní",J250,0)</f>
        <v>0</v>
      </c>
      <c r="BF250" s="219">
        <f>IF(N250="snížená",J250,0)</f>
        <v>0</v>
      </c>
      <c r="BG250" s="219">
        <f>IF(N250="zákl. přenesená",J250,0)</f>
        <v>0</v>
      </c>
      <c r="BH250" s="219">
        <f>IF(N250="sníž. přenesená",J250,0)</f>
        <v>0</v>
      </c>
      <c r="BI250" s="219">
        <f>IF(N250="nulová",J250,0)</f>
        <v>0</v>
      </c>
      <c r="BJ250" s="19" t="s">
        <v>23</v>
      </c>
      <c r="BK250" s="219">
        <f>ROUND(I250*H250,2)</f>
        <v>0</v>
      </c>
      <c r="BL250" s="19" t="s">
        <v>322</v>
      </c>
      <c r="BM250" s="218" t="s">
        <v>2055</v>
      </c>
    </row>
    <row r="251" s="14" customFormat="1">
      <c r="A251" s="14"/>
      <c r="B251" s="231"/>
      <c r="C251" s="232"/>
      <c r="D251" s="222" t="s">
        <v>147</v>
      </c>
      <c r="E251" s="233" t="s">
        <v>36</v>
      </c>
      <c r="F251" s="234" t="s">
        <v>23</v>
      </c>
      <c r="G251" s="232"/>
      <c r="H251" s="235">
        <v>1</v>
      </c>
      <c r="I251" s="236"/>
      <c r="J251" s="232"/>
      <c r="K251" s="232"/>
      <c r="L251" s="237"/>
      <c r="M251" s="238"/>
      <c r="N251" s="239"/>
      <c r="O251" s="239"/>
      <c r="P251" s="239"/>
      <c r="Q251" s="239"/>
      <c r="R251" s="239"/>
      <c r="S251" s="239"/>
      <c r="T251" s="240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41" t="s">
        <v>147</v>
      </c>
      <c r="AU251" s="241" t="s">
        <v>91</v>
      </c>
      <c r="AV251" s="14" t="s">
        <v>91</v>
      </c>
      <c r="AW251" s="14" t="s">
        <v>43</v>
      </c>
      <c r="AX251" s="14" t="s">
        <v>23</v>
      </c>
      <c r="AY251" s="241" t="s">
        <v>137</v>
      </c>
    </row>
    <row r="252" s="2" customFormat="1" ht="33" customHeight="1">
      <c r="A252" s="41"/>
      <c r="B252" s="42"/>
      <c r="C252" s="207" t="s">
        <v>536</v>
      </c>
      <c r="D252" s="207" t="s">
        <v>140</v>
      </c>
      <c r="E252" s="208" t="s">
        <v>2056</v>
      </c>
      <c r="F252" s="209" t="s">
        <v>2057</v>
      </c>
      <c r="G252" s="210" t="s">
        <v>2043</v>
      </c>
      <c r="H252" s="211">
        <v>2</v>
      </c>
      <c r="I252" s="212"/>
      <c r="J252" s="213">
        <f>ROUND(I252*H252,2)</f>
        <v>0</v>
      </c>
      <c r="K252" s="209" t="s">
        <v>226</v>
      </c>
      <c r="L252" s="47"/>
      <c r="M252" s="214" t="s">
        <v>36</v>
      </c>
      <c r="N252" s="215" t="s">
        <v>53</v>
      </c>
      <c r="O252" s="87"/>
      <c r="P252" s="216">
        <f>O252*H252</f>
        <v>0</v>
      </c>
      <c r="Q252" s="216">
        <v>0.016969999999999999</v>
      </c>
      <c r="R252" s="216">
        <f>Q252*H252</f>
        <v>0.033939999999999998</v>
      </c>
      <c r="S252" s="216">
        <v>0</v>
      </c>
      <c r="T252" s="217">
        <f>S252*H252</f>
        <v>0</v>
      </c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R252" s="218" t="s">
        <v>322</v>
      </c>
      <c r="AT252" s="218" t="s">
        <v>140</v>
      </c>
      <c r="AU252" s="218" t="s">
        <v>91</v>
      </c>
      <c r="AY252" s="19" t="s">
        <v>137</v>
      </c>
      <c r="BE252" s="219">
        <f>IF(N252="základní",J252,0)</f>
        <v>0</v>
      </c>
      <c r="BF252" s="219">
        <f>IF(N252="snížená",J252,0)</f>
        <v>0</v>
      </c>
      <c r="BG252" s="219">
        <f>IF(N252="zákl. přenesená",J252,0)</f>
        <v>0</v>
      </c>
      <c r="BH252" s="219">
        <f>IF(N252="sníž. přenesená",J252,0)</f>
        <v>0</v>
      </c>
      <c r="BI252" s="219">
        <f>IF(N252="nulová",J252,0)</f>
        <v>0</v>
      </c>
      <c r="BJ252" s="19" t="s">
        <v>23</v>
      </c>
      <c r="BK252" s="219">
        <f>ROUND(I252*H252,2)</f>
        <v>0</v>
      </c>
      <c r="BL252" s="19" t="s">
        <v>322</v>
      </c>
      <c r="BM252" s="218" t="s">
        <v>2058</v>
      </c>
    </row>
    <row r="253" s="2" customFormat="1">
      <c r="A253" s="41"/>
      <c r="B253" s="42"/>
      <c r="C253" s="43"/>
      <c r="D253" s="256" t="s">
        <v>228</v>
      </c>
      <c r="E253" s="43"/>
      <c r="F253" s="257" t="s">
        <v>2059</v>
      </c>
      <c r="G253" s="43"/>
      <c r="H253" s="43"/>
      <c r="I253" s="258"/>
      <c r="J253" s="43"/>
      <c r="K253" s="43"/>
      <c r="L253" s="47"/>
      <c r="M253" s="259"/>
      <c r="N253" s="260"/>
      <c r="O253" s="87"/>
      <c r="P253" s="87"/>
      <c r="Q253" s="87"/>
      <c r="R253" s="87"/>
      <c r="S253" s="87"/>
      <c r="T253" s="88"/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T253" s="19" t="s">
        <v>228</v>
      </c>
      <c r="AU253" s="19" t="s">
        <v>91</v>
      </c>
    </row>
    <row r="254" s="2" customFormat="1" ht="37.8" customHeight="1">
      <c r="A254" s="41"/>
      <c r="B254" s="42"/>
      <c r="C254" s="207" t="s">
        <v>541</v>
      </c>
      <c r="D254" s="207" t="s">
        <v>140</v>
      </c>
      <c r="E254" s="208" t="s">
        <v>2060</v>
      </c>
      <c r="F254" s="209" t="s">
        <v>2061</v>
      </c>
      <c r="G254" s="210" t="s">
        <v>2043</v>
      </c>
      <c r="H254" s="211">
        <v>8</v>
      </c>
      <c r="I254" s="212"/>
      <c r="J254" s="213">
        <f>ROUND(I254*H254,2)</f>
        <v>0</v>
      </c>
      <c r="K254" s="209" t="s">
        <v>36</v>
      </c>
      <c r="L254" s="47"/>
      <c r="M254" s="214" t="s">
        <v>36</v>
      </c>
      <c r="N254" s="215" t="s">
        <v>53</v>
      </c>
      <c r="O254" s="87"/>
      <c r="P254" s="216">
        <f>O254*H254</f>
        <v>0</v>
      </c>
      <c r="Q254" s="216">
        <v>0.016969999999999999</v>
      </c>
      <c r="R254" s="216">
        <f>Q254*H254</f>
        <v>0.13575999999999999</v>
      </c>
      <c r="S254" s="216">
        <v>0</v>
      </c>
      <c r="T254" s="217">
        <f>S254*H254</f>
        <v>0</v>
      </c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R254" s="218" t="s">
        <v>322</v>
      </c>
      <c r="AT254" s="218" t="s">
        <v>140</v>
      </c>
      <c r="AU254" s="218" t="s">
        <v>91</v>
      </c>
      <c r="AY254" s="19" t="s">
        <v>137</v>
      </c>
      <c r="BE254" s="219">
        <f>IF(N254="základní",J254,0)</f>
        <v>0</v>
      </c>
      <c r="BF254" s="219">
        <f>IF(N254="snížená",J254,0)</f>
        <v>0</v>
      </c>
      <c r="BG254" s="219">
        <f>IF(N254="zákl. přenesená",J254,0)</f>
        <v>0</v>
      </c>
      <c r="BH254" s="219">
        <f>IF(N254="sníž. přenesená",J254,0)</f>
        <v>0</v>
      </c>
      <c r="BI254" s="219">
        <f>IF(N254="nulová",J254,0)</f>
        <v>0</v>
      </c>
      <c r="BJ254" s="19" t="s">
        <v>23</v>
      </c>
      <c r="BK254" s="219">
        <f>ROUND(I254*H254,2)</f>
        <v>0</v>
      </c>
      <c r="BL254" s="19" t="s">
        <v>322</v>
      </c>
      <c r="BM254" s="218" t="s">
        <v>2062</v>
      </c>
    </row>
    <row r="255" s="2" customFormat="1" ht="37.8" customHeight="1">
      <c r="A255" s="41"/>
      <c r="B255" s="42"/>
      <c r="C255" s="207" t="s">
        <v>547</v>
      </c>
      <c r="D255" s="207" t="s">
        <v>140</v>
      </c>
      <c r="E255" s="208" t="s">
        <v>2063</v>
      </c>
      <c r="F255" s="209" t="s">
        <v>2064</v>
      </c>
      <c r="G255" s="210" t="s">
        <v>2043</v>
      </c>
      <c r="H255" s="211">
        <v>2</v>
      </c>
      <c r="I255" s="212"/>
      <c r="J255" s="213">
        <f>ROUND(I255*H255,2)</f>
        <v>0</v>
      </c>
      <c r="K255" s="209" t="s">
        <v>226</v>
      </c>
      <c r="L255" s="47"/>
      <c r="M255" s="214" t="s">
        <v>36</v>
      </c>
      <c r="N255" s="215" t="s">
        <v>53</v>
      </c>
      <c r="O255" s="87"/>
      <c r="P255" s="216">
        <f>O255*H255</f>
        <v>0</v>
      </c>
      <c r="Q255" s="216">
        <v>0.02613</v>
      </c>
      <c r="R255" s="216">
        <f>Q255*H255</f>
        <v>0.052260000000000001</v>
      </c>
      <c r="S255" s="216">
        <v>0</v>
      </c>
      <c r="T255" s="217">
        <f>S255*H255</f>
        <v>0</v>
      </c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R255" s="218" t="s">
        <v>150</v>
      </c>
      <c r="AT255" s="218" t="s">
        <v>140</v>
      </c>
      <c r="AU255" s="218" t="s">
        <v>91</v>
      </c>
      <c r="AY255" s="19" t="s">
        <v>137</v>
      </c>
      <c r="BE255" s="219">
        <f>IF(N255="základní",J255,0)</f>
        <v>0</v>
      </c>
      <c r="BF255" s="219">
        <f>IF(N255="snížená",J255,0)</f>
        <v>0</v>
      </c>
      <c r="BG255" s="219">
        <f>IF(N255="zákl. přenesená",J255,0)</f>
        <v>0</v>
      </c>
      <c r="BH255" s="219">
        <f>IF(N255="sníž. přenesená",J255,0)</f>
        <v>0</v>
      </c>
      <c r="BI255" s="219">
        <f>IF(N255="nulová",J255,0)</f>
        <v>0</v>
      </c>
      <c r="BJ255" s="19" t="s">
        <v>23</v>
      </c>
      <c r="BK255" s="219">
        <f>ROUND(I255*H255,2)</f>
        <v>0</v>
      </c>
      <c r="BL255" s="19" t="s">
        <v>150</v>
      </c>
      <c r="BM255" s="218" t="s">
        <v>2065</v>
      </c>
    </row>
    <row r="256" s="2" customFormat="1">
      <c r="A256" s="41"/>
      <c r="B256" s="42"/>
      <c r="C256" s="43"/>
      <c r="D256" s="256" t="s">
        <v>228</v>
      </c>
      <c r="E256" s="43"/>
      <c r="F256" s="257" t="s">
        <v>2066</v>
      </c>
      <c r="G256" s="43"/>
      <c r="H256" s="43"/>
      <c r="I256" s="258"/>
      <c r="J256" s="43"/>
      <c r="K256" s="43"/>
      <c r="L256" s="47"/>
      <c r="M256" s="259"/>
      <c r="N256" s="260"/>
      <c r="O256" s="87"/>
      <c r="P256" s="87"/>
      <c r="Q256" s="87"/>
      <c r="R256" s="87"/>
      <c r="S256" s="87"/>
      <c r="T256" s="88"/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T256" s="19" t="s">
        <v>228</v>
      </c>
      <c r="AU256" s="19" t="s">
        <v>91</v>
      </c>
    </row>
    <row r="257" s="14" customFormat="1">
      <c r="A257" s="14"/>
      <c r="B257" s="231"/>
      <c r="C257" s="232"/>
      <c r="D257" s="222" t="s">
        <v>147</v>
      </c>
      <c r="E257" s="233" t="s">
        <v>36</v>
      </c>
      <c r="F257" s="234" t="s">
        <v>91</v>
      </c>
      <c r="G257" s="232"/>
      <c r="H257" s="235">
        <v>2</v>
      </c>
      <c r="I257" s="236"/>
      <c r="J257" s="232"/>
      <c r="K257" s="232"/>
      <c r="L257" s="237"/>
      <c r="M257" s="238"/>
      <c r="N257" s="239"/>
      <c r="O257" s="239"/>
      <c r="P257" s="239"/>
      <c r="Q257" s="239"/>
      <c r="R257" s="239"/>
      <c r="S257" s="239"/>
      <c r="T257" s="240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41" t="s">
        <v>147</v>
      </c>
      <c r="AU257" s="241" t="s">
        <v>91</v>
      </c>
      <c r="AV257" s="14" t="s">
        <v>91</v>
      </c>
      <c r="AW257" s="14" t="s">
        <v>43</v>
      </c>
      <c r="AX257" s="14" t="s">
        <v>23</v>
      </c>
      <c r="AY257" s="241" t="s">
        <v>137</v>
      </c>
    </row>
    <row r="258" s="2" customFormat="1" ht="24.15" customHeight="1">
      <c r="A258" s="41"/>
      <c r="B258" s="42"/>
      <c r="C258" s="207" t="s">
        <v>554</v>
      </c>
      <c r="D258" s="207" t="s">
        <v>140</v>
      </c>
      <c r="E258" s="208" t="s">
        <v>2067</v>
      </c>
      <c r="F258" s="209" t="s">
        <v>2068</v>
      </c>
      <c r="G258" s="210" t="s">
        <v>2043</v>
      </c>
      <c r="H258" s="211">
        <v>8</v>
      </c>
      <c r="I258" s="212"/>
      <c r="J258" s="213">
        <f>ROUND(I258*H258,2)</f>
        <v>0</v>
      </c>
      <c r="K258" s="209" t="s">
        <v>36</v>
      </c>
      <c r="L258" s="47"/>
      <c r="M258" s="214" t="s">
        <v>36</v>
      </c>
      <c r="N258" s="215" t="s">
        <v>53</v>
      </c>
      <c r="O258" s="87"/>
      <c r="P258" s="216">
        <f>O258*H258</f>
        <v>0</v>
      </c>
      <c r="Q258" s="216">
        <v>0.029520000000000001</v>
      </c>
      <c r="R258" s="216">
        <f>Q258*H258</f>
        <v>0.23616000000000001</v>
      </c>
      <c r="S258" s="216">
        <v>0</v>
      </c>
      <c r="T258" s="217">
        <f>S258*H258</f>
        <v>0</v>
      </c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R258" s="218" t="s">
        <v>322</v>
      </c>
      <c r="AT258" s="218" t="s">
        <v>140</v>
      </c>
      <c r="AU258" s="218" t="s">
        <v>91</v>
      </c>
      <c r="AY258" s="19" t="s">
        <v>137</v>
      </c>
      <c r="BE258" s="219">
        <f>IF(N258="základní",J258,0)</f>
        <v>0</v>
      </c>
      <c r="BF258" s="219">
        <f>IF(N258="snížená",J258,0)</f>
        <v>0</v>
      </c>
      <c r="BG258" s="219">
        <f>IF(N258="zákl. přenesená",J258,0)</f>
        <v>0</v>
      </c>
      <c r="BH258" s="219">
        <f>IF(N258="sníž. přenesená",J258,0)</f>
        <v>0</v>
      </c>
      <c r="BI258" s="219">
        <f>IF(N258="nulová",J258,0)</f>
        <v>0</v>
      </c>
      <c r="BJ258" s="19" t="s">
        <v>23</v>
      </c>
      <c r="BK258" s="219">
        <f>ROUND(I258*H258,2)</f>
        <v>0</v>
      </c>
      <c r="BL258" s="19" t="s">
        <v>322</v>
      </c>
      <c r="BM258" s="218" t="s">
        <v>2069</v>
      </c>
    </row>
    <row r="259" s="2" customFormat="1" ht="33" customHeight="1">
      <c r="A259" s="41"/>
      <c r="B259" s="42"/>
      <c r="C259" s="207" t="s">
        <v>561</v>
      </c>
      <c r="D259" s="207" t="s">
        <v>140</v>
      </c>
      <c r="E259" s="208" t="s">
        <v>2070</v>
      </c>
      <c r="F259" s="209" t="s">
        <v>2071</v>
      </c>
      <c r="G259" s="210" t="s">
        <v>2043</v>
      </c>
      <c r="H259" s="211">
        <v>2</v>
      </c>
      <c r="I259" s="212"/>
      <c r="J259" s="213">
        <f>ROUND(I259*H259,2)</f>
        <v>0</v>
      </c>
      <c r="K259" s="209" t="s">
        <v>281</v>
      </c>
      <c r="L259" s="47"/>
      <c r="M259" s="214" t="s">
        <v>36</v>
      </c>
      <c r="N259" s="215" t="s">
        <v>53</v>
      </c>
      <c r="O259" s="87"/>
      <c r="P259" s="216">
        <f>O259*H259</f>
        <v>0</v>
      </c>
      <c r="Q259" s="216">
        <v>0.0098300000000000002</v>
      </c>
      <c r="R259" s="216">
        <f>Q259*H259</f>
        <v>0.01966</v>
      </c>
      <c r="S259" s="216">
        <v>0</v>
      </c>
      <c r="T259" s="217">
        <f>S259*H259</f>
        <v>0</v>
      </c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R259" s="218" t="s">
        <v>322</v>
      </c>
      <c r="AT259" s="218" t="s">
        <v>140</v>
      </c>
      <c r="AU259" s="218" t="s">
        <v>91</v>
      </c>
      <c r="AY259" s="19" t="s">
        <v>137</v>
      </c>
      <c r="BE259" s="219">
        <f>IF(N259="základní",J259,0)</f>
        <v>0</v>
      </c>
      <c r="BF259" s="219">
        <f>IF(N259="snížená",J259,0)</f>
        <v>0</v>
      </c>
      <c r="BG259" s="219">
        <f>IF(N259="zákl. přenesená",J259,0)</f>
        <v>0</v>
      </c>
      <c r="BH259" s="219">
        <f>IF(N259="sníž. přenesená",J259,0)</f>
        <v>0</v>
      </c>
      <c r="BI259" s="219">
        <f>IF(N259="nulová",J259,0)</f>
        <v>0</v>
      </c>
      <c r="BJ259" s="19" t="s">
        <v>23</v>
      </c>
      <c r="BK259" s="219">
        <f>ROUND(I259*H259,2)</f>
        <v>0</v>
      </c>
      <c r="BL259" s="19" t="s">
        <v>322</v>
      </c>
      <c r="BM259" s="218" t="s">
        <v>2072</v>
      </c>
    </row>
    <row r="260" s="14" customFormat="1">
      <c r="A260" s="14"/>
      <c r="B260" s="231"/>
      <c r="C260" s="232"/>
      <c r="D260" s="222" t="s">
        <v>147</v>
      </c>
      <c r="E260" s="233" t="s">
        <v>36</v>
      </c>
      <c r="F260" s="234" t="s">
        <v>91</v>
      </c>
      <c r="G260" s="232"/>
      <c r="H260" s="235">
        <v>2</v>
      </c>
      <c r="I260" s="236"/>
      <c r="J260" s="232"/>
      <c r="K260" s="232"/>
      <c r="L260" s="237"/>
      <c r="M260" s="238"/>
      <c r="N260" s="239"/>
      <c r="O260" s="239"/>
      <c r="P260" s="239"/>
      <c r="Q260" s="239"/>
      <c r="R260" s="239"/>
      <c r="S260" s="239"/>
      <c r="T260" s="240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41" t="s">
        <v>147</v>
      </c>
      <c r="AU260" s="241" t="s">
        <v>91</v>
      </c>
      <c r="AV260" s="14" t="s">
        <v>91</v>
      </c>
      <c r="AW260" s="14" t="s">
        <v>43</v>
      </c>
      <c r="AX260" s="14" t="s">
        <v>23</v>
      </c>
      <c r="AY260" s="241" t="s">
        <v>137</v>
      </c>
    </row>
    <row r="261" s="2" customFormat="1" ht="33" customHeight="1">
      <c r="A261" s="41"/>
      <c r="B261" s="42"/>
      <c r="C261" s="207" t="s">
        <v>566</v>
      </c>
      <c r="D261" s="207" t="s">
        <v>140</v>
      </c>
      <c r="E261" s="208" t="s">
        <v>2073</v>
      </c>
      <c r="F261" s="209" t="s">
        <v>2074</v>
      </c>
      <c r="G261" s="210" t="s">
        <v>2043</v>
      </c>
      <c r="H261" s="211">
        <v>2</v>
      </c>
      <c r="I261" s="212"/>
      <c r="J261" s="213">
        <f>ROUND(I261*H261,2)</f>
        <v>0</v>
      </c>
      <c r="K261" s="209" t="s">
        <v>36</v>
      </c>
      <c r="L261" s="47"/>
      <c r="M261" s="214" t="s">
        <v>36</v>
      </c>
      <c r="N261" s="215" t="s">
        <v>53</v>
      </c>
      <c r="O261" s="87"/>
      <c r="P261" s="216">
        <f>O261*H261</f>
        <v>0</v>
      </c>
      <c r="Q261" s="216">
        <v>0.01719</v>
      </c>
      <c r="R261" s="216">
        <f>Q261*H261</f>
        <v>0.034380000000000001</v>
      </c>
      <c r="S261" s="216">
        <v>0</v>
      </c>
      <c r="T261" s="217">
        <f>S261*H261</f>
        <v>0</v>
      </c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R261" s="218" t="s">
        <v>150</v>
      </c>
      <c r="AT261" s="218" t="s">
        <v>140</v>
      </c>
      <c r="AU261" s="218" t="s">
        <v>91</v>
      </c>
      <c r="AY261" s="19" t="s">
        <v>137</v>
      </c>
      <c r="BE261" s="219">
        <f>IF(N261="základní",J261,0)</f>
        <v>0</v>
      </c>
      <c r="BF261" s="219">
        <f>IF(N261="snížená",J261,0)</f>
        <v>0</v>
      </c>
      <c r="BG261" s="219">
        <f>IF(N261="zákl. přenesená",J261,0)</f>
        <v>0</v>
      </c>
      <c r="BH261" s="219">
        <f>IF(N261="sníž. přenesená",J261,0)</f>
        <v>0</v>
      </c>
      <c r="BI261" s="219">
        <f>IF(N261="nulová",J261,0)</f>
        <v>0</v>
      </c>
      <c r="BJ261" s="19" t="s">
        <v>23</v>
      </c>
      <c r="BK261" s="219">
        <f>ROUND(I261*H261,2)</f>
        <v>0</v>
      </c>
      <c r="BL261" s="19" t="s">
        <v>150</v>
      </c>
      <c r="BM261" s="218" t="s">
        <v>2075</v>
      </c>
    </row>
    <row r="262" s="14" customFormat="1">
      <c r="A262" s="14"/>
      <c r="B262" s="231"/>
      <c r="C262" s="232"/>
      <c r="D262" s="222" t="s">
        <v>147</v>
      </c>
      <c r="E262" s="233" t="s">
        <v>36</v>
      </c>
      <c r="F262" s="234" t="s">
        <v>91</v>
      </c>
      <c r="G262" s="232"/>
      <c r="H262" s="235">
        <v>2</v>
      </c>
      <c r="I262" s="236"/>
      <c r="J262" s="232"/>
      <c r="K262" s="232"/>
      <c r="L262" s="237"/>
      <c r="M262" s="238"/>
      <c r="N262" s="239"/>
      <c r="O262" s="239"/>
      <c r="P262" s="239"/>
      <c r="Q262" s="239"/>
      <c r="R262" s="239"/>
      <c r="S262" s="239"/>
      <c r="T262" s="240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41" t="s">
        <v>147</v>
      </c>
      <c r="AU262" s="241" t="s">
        <v>91</v>
      </c>
      <c r="AV262" s="14" t="s">
        <v>91</v>
      </c>
      <c r="AW262" s="14" t="s">
        <v>43</v>
      </c>
      <c r="AX262" s="14" t="s">
        <v>23</v>
      </c>
      <c r="AY262" s="241" t="s">
        <v>137</v>
      </c>
    </row>
    <row r="263" s="2" customFormat="1" ht="24.15" customHeight="1">
      <c r="A263" s="41"/>
      <c r="B263" s="42"/>
      <c r="C263" s="207" t="s">
        <v>570</v>
      </c>
      <c r="D263" s="207" t="s">
        <v>140</v>
      </c>
      <c r="E263" s="208" t="s">
        <v>2076</v>
      </c>
      <c r="F263" s="209" t="s">
        <v>2077</v>
      </c>
      <c r="G263" s="210" t="s">
        <v>2043</v>
      </c>
      <c r="H263" s="211">
        <v>38</v>
      </c>
      <c r="I263" s="212"/>
      <c r="J263" s="213">
        <f>ROUND(I263*H263,2)</f>
        <v>0</v>
      </c>
      <c r="K263" s="209" t="s">
        <v>226</v>
      </c>
      <c r="L263" s="47"/>
      <c r="M263" s="214" t="s">
        <v>36</v>
      </c>
      <c r="N263" s="215" t="s">
        <v>53</v>
      </c>
      <c r="O263" s="87"/>
      <c r="P263" s="216">
        <f>O263*H263</f>
        <v>0</v>
      </c>
      <c r="Q263" s="216">
        <v>0.00024000000000000001</v>
      </c>
      <c r="R263" s="216">
        <f>Q263*H263</f>
        <v>0.0091199999999999996</v>
      </c>
      <c r="S263" s="216">
        <v>0</v>
      </c>
      <c r="T263" s="217">
        <f>S263*H263</f>
        <v>0</v>
      </c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R263" s="218" t="s">
        <v>150</v>
      </c>
      <c r="AT263" s="218" t="s">
        <v>140</v>
      </c>
      <c r="AU263" s="218" t="s">
        <v>91</v>
      </c>
      <c r="AY263" s="19" t="s">
        <v>137</v>
      </c>
      <c r="BE263" s="219">
        <f>IF(N263="základní",J263,0)</f>
        <v>0</v>
      </c>
      <c r="BF263" s="219">
        <f>IF(N263="snížená",J263,0)</f>
        <v>0</v>
      </c>
      <c r="BG263" s="219">
        <f>IF(N263="zákl. přenesená",J263,0)</f>
        <v>0</v>
      </c>
      <c r="BH263" s="219">
        <f>IF(N263="sníž. přenesená",J263,0)</f>
        <v>0</v>
      </c>
      <c r="BI263" s="219">
        <f>IF(N263="nulová",J263,0)</f>
        <v>0</v>
      </c>
      <c r="BJ263" s="19" t="s">
        <v>23</v>
      </c>
      <c r="BK263" s="219">
        <f>ROUND(I263*H263,2)</f>
        <v>0</v>
      </c>
      <c r="BL263" s="19" t="s">
        <v>150</v>
      </c>
      <c r="BM263" s="218" t="s">
        <v>2078</v>
      </c>
    </row>
    <row r="264" s="2" customFormat="1">
      <c r="A264" s="41"/>
      <c r="B264" s="42"/>
      <c r="C264" s="43"/>
      <c r="D264" s="256" t="s">
        <v>228</v>
      </c>
      <c r="E264" s="43"/>
      <c r="F264" s="257" t="s">
        <v>2079</v>
      </c>
      <c r="G264" s="43"/>
      <c r="H264" s="43"/>
      <c r="I264" s="258"/>
      <c r="J264" s="43"/>
      <c r="K264" s="43"/>
      <c r="L264" s="47"/>
      <c r="M264" s="259"/>
      <c r="N264" s="260"/>
      <c r="O264" s="87"/>
      <c r="P264" s="87"/>
      <c r="Q264" s="87"/>
      <c r="R264" s="87"/>
      <c r="S264" s="87"/>
      <c r="T264" s="88"/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T264" s="19" t="s">
        <v>228</v>
      </c>
      <c r="AU264" s="19" t="s">
        <v>91</v>
      </c>
    </row>
    <row r="265" s="14" customFormat="1">
      <c r="A265" s="14"/>
      <c r="B265" s="231"/>
      <c r="C265" s="232"/>
      <c r="D265" s="222" t="s">
        <v>147</v>
      </c>
      <c r="E265" s="233" t="s">
        <v>36</v>
      </c>
      <c r="F265" s="234" t="s">
        <v>450</v>
      </c>
      <c r="G265" s="232"/>
      <c r="H265" s="235">
        <v>38</v>
      </c>
      <c r="I265" s="236"/>
      <c r="J265" s="232"/>
      <c r="K265" s="232"/>
      <c r="L265" s="237"/>
      <c r="M265" s="238"/>
      <c r="N265" s="239"/>
      <c r="O265" s="239"/>
      <c r="P265" s="239"/>
      <c r="Q265" s="239"/>
      <c r="R265" s="239"/>
      <c r="S265" s="239"/>
      <c r="T265" s="240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41" t="s">
        <v>147</v>
      </c>
      <c r="AU265" s="241" t="s">
        <v>91</v>
      </c>
      <c r="AV265" s="14" t="s">
        <v>91</v>
      </c>
      <c r="AW265" s="14" t="s">
        <v>43</v>
      </c>
      <c r="AX265" s="14" t="s">
        <v>23</v>
      </c>
      <c r="AY265" s="241" t="s">
        <v>137</v>
      </c>
    </row>
    <row r="266" s="2" customFormat="1" ht="16.5" customHeight="1">
      <c r="A266" s="41"/>
      <c r="B266" s="42"/>
      <c r="C266" s="207" t="s">
        <v>574</v>
      </c>
      <c r="D266" s="207" t="s">
        <v>140</v>
      </c>
      <c r="E266" s="208" t="s">
        <v>2080</v>
      </c>
      <c r="F266" s="209" t="s">
        <v>2081</v>
      </c>
      <c r="G266" s="210" t="s">
        <v>2043</v>
      </c>
      <c r="H266" s="211">
        <v>10</v>
      </c>
      <c r="I266" s="212"/>
      <c r="J266" s="213">
        <f>ROUND(I266*H266,2)</f>
        <v>0</v>
      </c>
      <c r="K266" s="209" t="s">
        <v>226</v>
      </c>
      <c r="L266" s="47"/>
      <c r="M266" s="214" t="s">
        <v>36</v>
      </c>
      <c r="N266" s="215" t="s">
        <v>53</v>
      </c>
      <c r="O266" s="87"/>
      <c r="P266" s="216">
        <f>O266*H266</f>
        <v>0</v>
      </c>
      <c r="Q266" s="216">
        <v>0.0018400000000000001</v>
      </c>
      <c r="R266" s="216">
        <f>Q266*H266</f>
        <v>0.0184</v>
      </c>
      <c r="S266" s="216">
        <v>0</v>
      </c>
      <c r="T266" s="217">
        <f>S266*H266</f>
        <v>0</v>
      </c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R266" s="218" t="s">
        <v>150</v>
      </c>
      <c r="AT266" s="218" t="s">
        <v>140</v>
      </c>
      <c r="AU266" s="218" t="s">
        <v>91</v>
      </c>
      <c r="AY266" s="19" t="s">
        <v>137</v>
      </c>
      <c r="BE266" s="219">
        <f>IF(N266="základní",J266,0)</f>
        <v>0</v>
      </c>
      <c r="BF266" s="219">
        <f>IF(N266="snížená",J266,0)</f>
        <v>0</v>
      </c>
      <c r="BG266" s="219">
        <f>IF(N266="zákl. přenesená",J266,0)</f>
        <v>0</v>
      </c>
      <c r="BH266" s="219">
        <f>IF(N266="sníž. přenesená",J266,0)</f>
        <v>0</v>
      </c>
      <c r="BI266" s="219">
        <f>IF(N266="nulová",J266,0)</f>
        <v>0</v>
      </c>
      <c r="BJ266" s="19" t="s">
        <v>23</v>
      </c>
      <c r="BK266" s="219">
        <f>ROUND(I266*H266,2)</f>
        <v>0</v>
      </c>
      <c r="BL266" s="19" t="s">
        <v>150</v>
      </c>
      <c r="BM266" s="218" t="s">
        <v>2082</v>
      </c>
    </row>
    <row r="267" s="2" customFormat="1">
      <c r="A267" s="41"/>
      <c r="B267" s="42"/>
      <c r="C267" s="43"/>
      <c r="D267" s="256" t="s">
        <v>228</v>
      </c>
      <c r="E267" s="43"/>
      <c r="F267" s="257" t="s">
        <v>2083</v>
      </c>
      <c r="G267" s="43"/>
      <c r="H267" s="43"/>
      <c r="I267" s="258"/>
      <c r="J267" s="43"/>
      <c r="K267" s="43"/>
      <c r="L267" s="47"/>
      <c r="M267" s="259"/>
      <c r="N267" s="260"/>
      <c r="O267" s="87"/>
      <c r="P267" s="87"/>
      <c r="Q267" s="87"/>
      <c r="R267" s="87"/>
      <c r="S267" s="87"/>
      <c r="T267" s="88"/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T267" s="19" t="s">
        <v>228</v>
      </c>
      <c r="AU267" s="19" t="s">
        <v>91</v>
      </c>
    </row>
    <row r="268" s="14" customFormat="1">
      <c r="A268" s="14"/>
      <c r="B268" s="231"/>
      <c r="C268" s="232"/>
      <c r="D268" s="222" t="s">
        <v>147</v>
      </c>
      <c r="E268" s="233" t="s">
        <v>36</v>
      </c>
      <c r="F268" s="234" t="s">
        <v>28</v>
      </c>
      <c r="G268" s="232"/>
      <c r="H268" s="235">
        <v>10</v>
      </c>
      <c r="I268" s="236"/>
      <c r="J268" s="232"/>
      <c r="K268" s="232"/>
      <c r="L268" s="237"/>
      <c r="M268" s="238"/>
      <c r="N268" s="239"/>
      <c r="O268" s="239"/>
      <c r="P268" s="239"/>
      <c r="Q268" s="239"/>
      <c r="R268" s="239"/>
      <c r="S268" s="239"/>
      <c r="T268" s="240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1" t="s">
        <v>147</v>
      </c>
      <c r="AU268" s="241" t="s">
        <v>91</v>
      </c>
      <c r="AV268" s="14" t="s">
        <v>91</v>
      </c>
      <c r="AW268" s="14" t="s">
        <v>43</v>
      </c>
      <c r="AX268" s="14" t="s">
        <v>23</v>
      </c>
      <c r="AY268" s="241" t="s">
        <v>137</v>
      </c>
    </row>
    <row r="269" s="2" customFormat="1" ht="24.15" customHeight="1">
      <c r="A269" s="41"/>
      <c r="B269" s="42"/>
      <c r="C269" s="207" t="s">
        <v>284</v>
      </c>
      <c r="D269" s="207" t="s">
        <v>140</v>
      </c>
      <c r="E269" s="208" t="s">
        <v>2084</v>
      </c>
      <c r="F269" s="209" t="s">
        <v>2085</v>
      </c>
      <c r="G269" s="210" t="s">
        <v>2043</v>
      </c>
      <c r="H269" s="211">
        <v>2</v>
      </c>
      <c r="I269" s="212"/>
      <c r="J269" s="213">
        <f>ROUND(I269*H269,2)</f>
        <v>0</v>
      </c>
      <c r="K269" s="209" t="s">
        <v>226</v>
      </c>
      <c r="L269" s="47"/>
      <c r="M269" s="214" t="s">
        <v>36</v>
      </c>
      <c r="N269" s="215" t="s">
        <v>53</v>
      </c>
      <c r="O269" s="87"/>
      <c r="P269" s="216">
        <f>O269*H269</f>
        <v>0</v>
      </c>
      <c r="Q269" s="216">
        <v>0.0019599999999999999</v>
      </c>
      <c r="R269" s="216">
        <f>Q269*H269</f>
        <v>0.0039199999999999999</v>
      </c>
      <c r="S269" s="216">
        <v>0</v>
      </c>
      <c r="T269" s="217">
        <f>S269*H269</f>
        <v>0</v>
      </c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R269" s="218" t="s">
        <v>322</v>
      </c>
      <c r="AT269" s="218" t="s">
        <v>140</v>
      </c>
      <c r="AU269" s="218" t="s">
        <v>91</v>
      </c>
      <c r="AY269" s="19" t="s">
        <v>137</v>
      </c>
      <c r="BE269" s="219">
        <f>IF(N269="základní",J269,0)</f>
        <v>0</v>
      </c>
      <c r="BF269" s="219">
        <f>IF(N269="snížená",J269,0)</f>
        <v>0</v>
      </c>
      <c r="BG269" s="219">
        <f>IF(N269="zákl. přenesená",J269,0)</f>
        <v>0</v>
      </c>
      <c r="BH269" s="219">
        <f>IF(N269="sníž. přenesená",J269,0)</f>
        <v>0</v>
      </c>
      <c r="BI269" s="219">
        <f>IF(N269="nulová",J269,0)</f>
        <v>0</v>
      </c>
      <c r="BJ269" s="19" t="s">
        <v>23</v>
      </c>
      <c r="BK269" s="219">
        <f>ROUND(I269*H269,2)</f>
        <v>0</v>
      </c>
      <c r="BL269" s="19" t="s">
        <v>322</v>
      </c>
      <c r="BM269" s="218" t="s">
        <v>2086</v>
      </c>
    </row>
    <row r="270" s="2" customFormat="1">
      <c r="A270" s="41"/>
      <c r="B270" s="42"/>
      <c r="C270" s="43"/>
      <c r="D270" s="256" t="s">
        <v>228</v>
      </c>
      <c r="E270" s="43"/>
      <c r="F270" s="257" t="s">
        <v>2087</v>
      </c>
      <c r="G270" s="43"/>
      <c r="H270" s="43"/>
      <c r="I270" s="258"/>
      <c r="J270" s="43"/>
      <c r="K270" s="43"/>
      <c r="L270" s="47"/>
      <c r="M270" s="259"/>
      <c r="N270" s="260"/>
      <c r="O270" s="87"/>
      <c r="P270" s="87"/>
      <c r="Q270" s="87"/>
      <c r="R270" s="87"/>
      <c r="S270" s="87"/>
      <c r="T270" s="88"/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T270" s="19" t="s">
        <v>228</v>
      </c>
      <c r="AU270" s="19" t="s">
        <v>91</v>
      </c>
    </row>
    <row r="271" s="13" customFormat="1">
      <c r="A271" s="13"/>
      <c r="B271" s="220"/>
      <c r="C271" s="221"/>
      <c r="D271" s="222" t="s">
        <v>147</v>
      </c>
      <c r="E271" s="223" t="s">
        <v>36</v>
      </c>
      <c r="F271" s="224" t="s">
        <v>2088</v>
      </c>
      <c r="G271" s="221"/>
      <c r="H271" s="223" t="s">
        <v>36</v>
      </c>
      <c r="I271" s="225"/>
      <c r="J271" s="221"/>
      <c r="K271" s="221"/>
      <c r="L271" s="226"/>
      <c r="M271" s="227"/>
      <c r="N271" s="228"/>
      <c r="O271" s="228"/>
      <c r="P271" s="228"/>
      <c r="Q271" s="228"/>
      <c r="R271" s="228"/>
      <c r="S271" s="228"/>
      <c r="T271" s="229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0" t="s">
        <v>147</v>
      </c>
      <c r="AU271" s="230" t="s">
        <v>91</v>
      </c>
      <c r="AV271" s="13" t="s">
        <v>23</v>
      </c>
      <c r="AW271" s="13" t="s">
        <v>43</v>
      </c>
      <c r="AX271" s="13" t="s">
        <v>82</v>
      </c>
      <c r="AY271" s="230" t="s">
        <v>137</v>
      </c>
    </row>
    <row r="272" s="14" customFormat="1">
      <c r="A272" s="14"/>
      <c r="B272" s="231"/>
      <c r="C272" s="232"/>
      <c r="D272" s="222" t="s">
        <v>147</v>
      </c>
      <c r="E272" s="233" t="s">
        <v>36</v>
      </c>
      <c r="F272" s="234" t="s">
        <v>91</v>
      </c>
      <c r="G272" s="232"/>
      <c r="H272" s="235">
        <v>2</v>
      </c>
      <c r="I272" s="236"/>
      <c r="J272" s="232"/>
      <c r="K272" s="232"/>
      <c r="L272" s="237"/>
      <c r="M272" s="238"/>
      <c r="N272" s="239"/>
      <c r="O272" s="239"/>
      <c r="P272" s="239"/>
      <c r="Q272" s="239"/>
      <c r="R272" s="239"/>
      <c r="S272" s="239"/>
      <c r="T272" s="240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41" t="s">
        <v>147</v>
      </c>
      <c r="AU272" s="241" t="s">
        <v>91</v>
      </c>
      <c r="AV272" s="14" t="s">
        <v>91</v>
      </c>
      <c r="AW272" s="14" t="s">
        <v>43</v>
      </c>
      <c r="AX272" s="14" t="s">
        <v>23</v>
      </c>
      <c r="AY272" s="241" t="s">
        <v>137</v>
      </c>
    </row>
    <row r="273" s="2" customFormat="1" ht="37.8" customHeight="1">
      <c r="A273" s="41"/>
      <c r="B273" s="42"/>
      <c r="C273" s="207" t="s">
        <v>585</v>
      </c>
      <c r="D273" s="207" t="s">
        <v>140</v>
      </c>
      <c r="E273" s="208" t="s">
        <v>2089</v>
      </c>
      <c r="F273" s="209" t="s">
        <v>2090</v>
      </c>
      <c r="G273" s="210" t="s">
        <v>2043</v>
      </c>
      <c r="H273" s="211">
        <v>2</v>
      </c>
      <c r="I273" s="212"/>
      <c r="J273" s="213">
        <f>ROUND(I273*H273,2)</f>
        <v>0</v>
      </c>
      <c r="K273" s="209" t="s">
        <v>226</v>
      </c>
      <c r="L273" s="47"/>
      <c r="M273" s="214" t="s">
        <v>36</v>
      </c>
      <c r="N273" s="215" t="s">
        <v>53</v>
      </c>
      <c r="O273" s="87"/>
      <c r="P273" s="216">
        <f>O273*H273</f>
        <v>0</v>
      </c>
      <c r="Q273" s="216">
        <v>0.0018400000000000001</v>
      </c>
      <c r="R273" s="216">
        <f>Q273*H273</f>
        <v>0.0036800000000000001</v>
      </c>
      <c r="S273" s="216">
        <v>0</v>
      </c>
      <c r="T273" s="217">
        <f>S273*H273</f>
        <v>0</v>
      </c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R273" s="218" t="s">
        <v>322</v>
      </c>
      <c r="AT273" s="218" t="s">
        <v>140</v>
      </c>
      <c r="AU273" s="218" t="s">
        <v>91</v>
      </c>
      <c r="AY273" s="19" t="s">
        <v>137</v>
      </c>
      <c r="BE273" s="219">
        <f>IF(N273="základní",J273,0)</f>
        <v>0</v>
      </c>
      <c r="BF273" s="219">
        <f>IF(N273="snížená",J273,0)</f>
        <v>0</v>
      </c>
      <c r="BG273" s="219">
        <f>IF(N273="zákl. přenesená",J273,0)</f>
        <v>0</v>
      </c>
      <c r="BH273" s="219">
        <f>IF(N273="sníž. přenesená",J273,0)</f>
        <v>0</v>
      </c>
      <c r="BI273" s="219">
        <f>IF(N273="nulová",J273,0)</f>
        <v>0</v>
      </c>
      <c r="BJ273" s="19" t="s">
        <v>23</v>
      </c>
      <c r="BK273" s="219">
        <f>ROUND(I273*H273,2)</f>
        <v>0</v>
      </c>
      <c r="BL273" s="19" t="s">
        <v>322</v>
      </c>
      <c r="BM273" s="218" t="s">
        <v>2091</v>
      </c>
    </row>
    <row r="274" s="2" customFormat="1">
      <c r="A274" s="41"/>
      <c r="B274" s="42"/>
      <c r="C274" s="43"/>
      <c r="D274" s="256" t="s">
        <v>228</v>
      </c>
      <c r="E274" s="43"/>
      <c r="F274" s="257" t="s">
        <v>2092</v>
      </c>
      <c r="G274" s="43"/>
      <c r="H274" s="43"/>
      <c r="I274" s="258"/>
      <c r="J274" s="43"/>
      <c r="K274" s="43"/>
      <c r="L274" s="47"/>
      <c r="M274" s="259"/>
      <c r="N274" s="260"/>
      <c r="O274" s="87"/>
      <c r="P274" s="87"/>
      <c r="Q274" s="87"/>
      <c r="R274" s="87"/>
      <c r="S274" s="87"/>
      <c r="T274" s="88"/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T274" s="19" t="s">
        <v>228</v>
      </c>
      <c r="AU274" s="19" t="s">
        <v>91</v>
      </c>
    </row>
    <row r="275" s="14" customFormat="1">
      <c r="A275" s="14"/>
      <c r="B275" s="231"/>
      <c r="C275" s="232"/>
      <c r="D275" s="222" t="s">
        <v>147</v>
      </c>
      <c r="E275" s="233" t="s">
        <v>36</v>
      </c>
      <c r="F275" s="234" t="s">
        <v>91</v>
      </c>
      <c r="G275" s="232"/>
      <c r="H275" s="235">
        <v>2</v>
      </c>
      <c r="I275" s="236"/>
      <c r="J275" s="232"/>
      <c r="K275" s="232"/>
      <c r="L275" s="237"/>
      <c r="M275" s="238"/>
      <c r="N275" s="239"/>
      <c r="O275" s="239"/>
      <c r="P275" s="239"/>
      <c r="Q275" s="239"/>
      <c r="R275" s="239"/>
      <c r="S275" s="239"/>
      <c r="T275" s="240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41" t="s">
        <v>147</v>
      </c>
      <c r="AU275" s="241" t="s">
        <v>91</v>
      </c>
      <c r="AV275" s="14" t="s">
        <v>91</v>
      </c>
      <c r="AW275" s="14" t="s">
        <v>43</v>
      </c>
      <c r="AX275" s="14" t="s">
        <v>23</v>
      </c>
      <c r="AY275" s="241" t="s">
        <v>137</v>
      </c>
    </row>
    <row r="276" s="2" customFormat="1" ht="24.15" customHeight="1">
      <c r="A276" s="41"/>
      <c r="B276" s="42"/>
      <c r="C276" s="207" t="s">
        <v>591</v>
      </c>
      <c r="D276" s="207" t="s">
        <v>140</v>
      </c>
      <c r="E276" s="208" t="s">
        <v>2093</v>
      </c>
      <c r="F276" s="209" t="s">
        <v>2094</v>
      </c>
      <c r="G276" s="210" t="s">
        <v>394</v>
      </c>
      <c r="H276" s="211">
        <v>10</v>
      </c>
      <c r="I276" s="212"/>
      <c r="J276" s="213">
        <f>ROUND(I276*H276,2)</f>
        <v>0</v>
      </c>
      <c r="K276" s="209" t="s">
        <v>226</v>
      </c>
      <c r="L276" s="47"/>
      <c r="M276" s="214" t="s">
        <v>36</v>
      </c>
      <c r="N276" s="215" t="s">
        <v>53</v>
      </c>
      <c r="O276" s="87"/>
      <c r="P276" s="216">
        <f>O276*H276</f>
        <v>0</v>
      </c>
      <c r="Q276" s="216">
        <v>0.00024000000000000001</v>
      </c>
      <c r="R276" s="216">
        <f>Q276*H276</f>
        <v>0.0024000000000000002</v>
      </c>
      <c r="S276" s="216">
        <v>0</v>
      </c>
      <c r="T276" s="217">
        <f>S276*H276</f>
        <v>0</v>
      </c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R276" s="218" t="s">
        <v>150</v>
      </c>
      <c r="AT276" s="218" t="s">
        <v>140</v>
      </c>
      <c r="AU276" s="218" t="s">
        <v>91</v>
      </c>
      <c r="AY276" s="19" t="s">
        <v>137</v>
      </c>
      <c r="BE276" s="219">
        <f>IF(N276="základní",J276,0)</f>
        <v>0</v>
      </c>
      <c r="BF276" s="219">
        <f>IF(N276="snížená",J276,0)</f>
        <v>0</v>
      </c>
      <c r="BG276" s="219">
        <f>IF(N276="zákl. přenesená",J276,0)</f>
        <v>0</v>
      </c>
      <c r="BH276" s="219">
        <f>IF(N276="sníž. přenesená",J276,0)</f>
        <v>0</v>
      </c>
      <c r="BI276" s="219">
        <f>IF(N276="nulová",J276,0)</f>
        <v>0</v>
      </c>
      <c r="BJ276" s="19" t="s">
        <v>23</v>
      </c>
      <c r="BK276" s="219">
        <f>ROUND(I276*H276,2)</f>
        <v>0</v>
      </c>
      <c r="BL276" s="19" t="s">
        <v>150</v>
      </c>
      <c r="BM276" s="218" t="s">
        <v>2095</v>
      </c>
    </row>
    <row r="277" s="2" customFormat="1">
      <c r="A277" s="41"/>
      <c r="B277" s="42"/>
      <c r="C277" s="43"/>
      <c r="D277" s="256" t="s">
        <v>228</v>
      </c>
      <c r="E277" s="43"/>
      <c r="F277" s="257" t="s">
        <v>2096</v>
      </c>
      <c r="G277" s="43"/>
      <c r="H277" s="43"/>
      <c r="I277" s="258"/>
      <c r="J277" s="43"/>
      <c r="K277" s="43"/>
      <c r="L277" s="47"/>
      <c r="M277" s="259"/>
      <c r="N277" s="260"/>
      <c r="O277" s="87"/>
      <c r="P277" s="87"/>
      <c r="Q277" s="87"/>
      <c r="R277" s="87"/>
      <c r="S277" s="87"/>
      <c r="T277" s="88"/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T277" s="19" t="s">
        <v>228</v>
      </c>
      <c r="AU277" s="19" t="s">
        <v>91</v>
      </c>
    </row>
    <row r="278" s="14" customFormat="1">
      <c r="A278" s="14"/>
      <c r="B278" s="231"/>
      <c r="C278" s="232"/>
      <c r="D278" s="222" t="s">
        <v>147</v>
      </c>
      <c r="E278" s="233" t="s">
        <v>36</v>
      </c>
      <c r="F278" s="234" t="s">
        <v>28</v>
      </c>
      <c r="G278" s="232"/>
      <c r="H278" s="235">
        <v>10</v>
      </c>
      <c r="I278" s="236"/>
      <c r="J278" s="232"/>
      <c r="K278" s="232"/>
      <c r="L278" s="237"/>
      <c r="M278" s="238"/>
      <c r="N278" s="239"/>
      <c r="O278" s="239"/>
      <c r="P278" s="239"/>
      <c r="Q278" s="239"/>
      <c r="R278" s="239"/>
      <c r="S278" s="239"/>
      <c r="T278" s="240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41" t="s">
        <v>147</v>
      </c>
      <c r="AU278" s="241" t="s">
        <v>91</v>
      </c>
      <c r="AV278" s="14" t="s">
        <v>91</v>
      </c>
      <c r="AW278" s="14" t="s">
        <v>43</v>
      </c>
      <c r="AX278" s="14" t="s">
        <v>23</v>
      </c>
      <c r="AY278" s="241" t="s">
        <v>137</v>
      </c>
    </row>
    <row r="279" s="2" customFormat="1" ht="24.15" customHeight="1">
      <c r="A279" s="41"/>
      <c r="B279" s="42"/>
      <c r="C279" s="207" t="s">
        <v>597</v>
      </c>
      <c r="D279" s="207" t="s">
        <v>140</v>
      </c>
      <c r="E279" s="208" t="s">
        <v>2097</v>
      </c>
      <c r="F279" s="209" t="s">
        <v>2098</v>
      </c>
      <c r="G279" s="210" t="s">
        <v>394</v>
      </c>
      <c r="H279" s="211">
        <v>2</v>
      </c>
      <c r="I279" s="212"/>
      <c r="J279" s="213">
        <f>ROUND(I279*H279,2)</f>
        <v>0</v>
      </c>
      <c r="K279" s="209" t="s">
        <v>226</v>
      </c>
      <c r="L279" s="47"/>
      <c r="M279" s="214" t="s">
        <v>36</v>
      </c>
      <c r="N279" s="215" t="s">
        <v>53</v>
      </c>
      <c r="O279" s="87"/>
      <c r="P279" s="216">
        <f>O279*H279</f>
        <v>0</v>
      </c>
      <c r="Q279" s="216">
        <v>0.00027999999999999998</v>
      </c>
      <c r="R279" s="216">
        <f>Q279*H279</f>
        <v>0.00055999999999999995</v>
      </c>
      <c r="S279" s="216">
        <v>0</v>
      </c>
      <c r="T279" s="217">
        <f>S279*H279</f>
        <v>0</v>
      </c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41"/>
      <c r="AR279" s="218" t="s">
        <v>322</v>
      </c>
      <c r="AT279" s="218" t="s">
        <v>140</v>
      </c>
      <c r="AU279" s="218" t="s">
        <v>91</v>
      </c>
      <c r="AY279" s="19" t="s">
        <v>137</v>
      </c>
      <c r="BE279" s="219">
        <f>IF(N279="základní",J279,0)</f>
        <v>0</v>
      </c>
      <c r="BF279" s="219">
        <f>IF(N279="snížená",J279,0)</f>
        <v>0</v>
      </c>
      <c r="BG279" s="219">
        <f>IF(N279="zákl. přenesená",J279,0)</f>
        <v>0</v>
      </c>
      <c r="BH279" s="219">
        <f>IF(N279="sníž. přenesená",J279,0)</f>
        <v>0</v>
      </c>
      <c r="BI279" s="219">
        <f>IF(N279="nulová",J279,0)</f>
        <v>0</v>
      </c>
      <c r="BJ279" s="19" t="s">
        <v>23</v>
      </c>
      <c r="BK279" s="219">
        <f>ROUND(I279*H279,2)</f>
        <v>0</v>
      </c>
      <c r="BL279" s="19" t="s">
        <v>322</v>
      </c>
      <c r="BM279" s="218" t="s">
        <v>2099</v>
      </c>
    </row>
    <row r="280" s="2" customFormat="1">
      <c r="A280" s="41"/>
      <c r="B280" s="42"/>
      <c r="C280" s="43"/>
      <c r="D280" s="256" t="s">
        <v>228</v>
      </c>
      <c r="E280" s="43"/>
      <c r="F280" s="257" t="s">
        <v>2100</v>
      </c>
      <c r="G280" s="43"/>
      <c r="H280" s="43"/>
      <c r="I280" s="258"/>
      <c r="J280" s="43"/>
      <c r="K280" s="43"/>
      <c r="L280" s="47"/>
      <c r="M280" s="259"/>
      <c r="N280" s="260"/>
      <c r="O280" s="87"/>
      <c r="P280" s="87"/>
      <c r="Q280" s="87"/>
      <c r="R280" s="87"/>
      <c r="S280" s="87"/>
      <c r="T280" s="88"/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T280" s="19" t="s">
        <v>228</v>
      </c>
      <c r="AU280" s="19" t="s">
        <v>91</v>
      </c>
    </row>
    <row r="281" s="14" customFormat="1">
      <c r="A281" s="14"/>
      <c r="B281" s="231"/>
      <c r="C281" s="232"/>
      <c r="D281" s="222" t="s">
        <v>147</v>
      </c>
      <c r="E281" s="233" t="s">
        <v>36</v>
      </c>
      <c r="F281" s="234" t="s">
        <v>91</v>
      </c>
      <c r="G281" s="232"/>
      <c r="H281" s="235">
        <v>2</v>
      </c>
      <c r="I281" s="236"/>
      <c r="J281" s="232"/>
      <c r="K281" s="232"/>
      <c r="L281" s="237"/>
      <c r="M281" s="238"/>
      <c r="N281" s="239"/>
      <c r="O281" s="239"/>
      <c r="P281" s="239"/>
      <c r="Q281" s="239"/>
      <c r="R281" s="239"/>
      <c r="S281" s="239"/>
      <c r="T281" s="240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41" t="s">
        <v>147</v>
      </c>
      <c r="AU281" s="241" t="s">
        <v>91</v>
      </c>
      <c r="AV281" s="14" t="s">
        <v>91</v>
      </c>
      <c r="AW281" s="14" t="s">
        <v>43</v>
      </c>
      <c r="AX281" s="14" t="s">
        <v>23</v>
      </c>
      <c r="AY281" s="241" t="s">
        <v>137</v>
      </c>
    </row>
    <row r="282" s="2" customFormat="1" ht="44.25" customHeight="1">
      <c r="A282" s="41"/>
      <c r="B282" s="42"/>
      <c r="C282" s="207" t="s">
        <v>603</v>
      </c>
      <c r="D282" s="207" t="s">
        <v>140</v>
      </c>
      <c r="E282" s="208" t="s">
        <v>2101</v>
      </c>
      <c r="F282" s="209" t="s">
        <v>2102</v>
      </c>
      <c r="G282" s="210" t="s">
        <v>266</v>
      </c>
      <c r="H282" s="211">
        <v>0.434</v>
      </c>
      <c r="I282" s="212"/>
      <c r="J282" s="213">
        <f>ROUND(I282*H282,2)</f>
        <v>0</v>
      </c>
      <c r="K282" s="209" t="s">
        <v>226</v>
      </c>
      <c r="L282" s="47"/>
      <c r="M282" s="214" t="s">
        <v>36</v>
      </c>
      <c r="N282" s="215" t="s">
        <v>53</v>
      </c>
      <c r="O282" s="87"/>
      <c r="P282" s="216">
        <f>O282*H282</f>
        <v>0</v>
      </c>
      <c r="Q282" s="216">
        <v>0</v>
      </c>
      <c r="R282" s="216">
        <f>Q282*H282</f>
        <v>0</v>
      </c>
      <c r="S282" s="216">
        <v>0</v>
      </c>
      <c r="T282" s="217">
        <f>S282*H282</f>
        <v>0</v>
      </c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R282" s="218" t="s">
        <v>150</v>
      </c>
      <c r="AT282" s="218" t="s">
        <v>140</v>
      </c>
      <c r="AU282" s="218" t="s">
        <v>91</v>
      </c>
      <c r="AY282" s="19" t="s">
        <v>137</v>
      </c>
      <c r="BE282" s="219">
        <f>IF(N282="základní",J282,0)</f>
        <v>0</v>
      </c>
      <c r="BF282" s="219">
        <f>IF(N282="snížená",J282,0)</f>
        <v>0</v>
      </c>
      <c r="BG282" s="219">
        <f>IF(N282="zákl. přenesená",J282,0)</f>
        <v>0</v>
      </c>
      <c r="BH282" s="219">
        <f>IF(N282="sníž. přenesená",J282,0)</f>
        <v>0</v>
      </c>
      <c r="BI282" s="219">
        <f>IF(N282="nulová",J282,0)</f>
        <v>0</v>
      </c>
      <c r="BJ282" s="19" t="s">
        <v>23</v>
      </c>
      <c r="BK282" s="219">
        <f>ROUND(I282*H282,2)</f>
        <v>0</v>
      </c>
      <c r="BL282" s="19" t="s">
        <v>150</v>
      </c>
      <c r="BM282" s="218" t="s">
        <v>2103</v>
      </c>
    </row>
    <row r="283" s="2" customFormat="1">
      <c r="A283" s="41"/>
      <c r="B283" s="42"/>
      <c r="C283" s="43"/>
      <c r="D283" s="256" t="s">
        <v>228</v>
      </c>
      <c r="E283" s="43"/>
      <c r="F283" s="257" t="s">
        <v>2104</v>
      </c>
      <c r="G283" s="43"/>
      <c r="H283" s="43"/>
      <c r="I283" s="258"/>
      <c r="J283" s="43"/>
      <c r="K283" s="43"/>
      <c r="L283" s="47"/>
      <c r="M283" s="259"/>
      <c r="N283" s="260"/>
      <c r="O283" s="87"/>
      <c r="P283" s="87"/>
      <c r="Q283" s="87"/>
      <c r="R283" s="87"/>
      <c r="S283" s="87"/>
      <c r="T283" s="88"/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T283" s="19" t="s">
        <v>228</v>
      </c>
      <c r="AU283" s="19" t="s">
        <v>91</v>
      </c>
    </row>
    <row r="284" s="12" customFormat="1" ht="22.8" customHeight="1">
      <c r="A284" s="12"/>
      <c r="B284" s="191"/>
      <c r="C284" s="192"/>
      <c r="D284" s="193" t="s">
        <v>81</v>
      </c>
      <c r="E284" s="205" t="s">
        <v>2105</v>
      </c>
      <c r="F284" s="205" t="s">
        <v>2106</v>
      </c>
      <c r="G284" s="192"/>
      <c r="H284" s="192"/>
      <c r="I284" s="195"/>
      <c r="J284" s="206">
        <f>BK284</f>
        <v>0</v>
      </c>
      <c r="K284" s="192"/>
      <c r="L284" s="197"/>
      <c r="M284" s="198"/>
      <c r="N284" s="199"/>
      <c r="O284" s="199"/>
      <c r="P284" s="200">
        <f>SUM(P285:P288)</f>
        <v>0</v>
      </c>
      <c r="Q284" s="199"/>
      <c r="R284" s="200">
        <f>SUM(R285:R288)</f>
        <v>0.1253</v>
      </c>
      <c r="S284" s="199"/>
      <c r="T284" s="201">
        <f>SUM(T285:T288)</f>
        <v>0</v>
      </c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R284" s="202" t="s">
        <v>91</v>
      </c>
      <c r="AT284" s="203" t="s">
        <v>81</v>
      </c>
      <c r="AU284" s="203" t="s">
        <v>23</v>
      </c>
      <c r="AY284" s="202" t="s">
        <v>137</v>
      </c>
      <c r="BK284" s="204">
        <f>SUM(BK285:BK288)</f>
        <v>0</v>
      </c>
    </row>
    <row r="285" s="2" customFormat="1" ht="37.8" customHeight="1">
      <c r="A285" s="41"/>
      <c r="B285" s="42"/>
      <c r="C285" s="207" t="s">
        <v>609</v>
      </c>
      <c r="D285" s="207" t="s">
        <v>140</v>
      </c>
      <c r="E285" s="208" t="s">
        <v>2107</v>
      </c>
      <c r="F285" s="209" t="s">
        <v>2108</v>
      </c>
      <c r="G285" s="210" t="s">
        <v>2043</v>
      </c>
      <c r="H285" s="211">
        <v>2</v>
      </c>
      <c r="I285" s="212"/>
      <c r="J285" s="213">
        <f>ROUND(I285*H285,2)</f>
        <v>0</v>
      </c>
      <c r="K285" s="209" t="s">
        <v>281</v>
      </c>
      <c r="L285" s="47"/>
      <c r="M285" s="214" t="s">
        <v>36</v>
      </c>
      <c r="N285" s="215" t="s">
        <v>53</v>
      </c>
      <c r="O285" s="87"/>
      <c r="P285" s="216">
        <f>O285*H285</f>
        <v>0</v>
      </c>
      <c r="Q285" s="216">
        <v>0.016650000000000002</v>
      </c>
      <c r="R285" s="216">
        <f>Q285*H285</f>
        <v>0.033300000000000003</v>
      </c>
      <c r="S285" s="216">
        <v>0</v>
      </c>
      <c r="T285" s="217">
        <f>S285*H285</f>
        <v>0</v>
      </c>
      <c r="U285" s="41"/>
      <c r="V285" s="41"/>
      <c r="W285" s="41"/>
      <c r="X285" s="41"/>
      <c r="Y285" s="41"/>
      <c r="Z285" s="41"/>
      <c r="AA285" s="41"/>
      <c r="AB285" s="41"/>
      <c r="AC285" s="41"/>
      <c r="AD285" s="41"/>
      <c r="AE285" s="41"/>
      <c r="AR285" s="218" t="s">
        <v>322</v>
      </c>
      <c r="AT285" s="218" t="s">
        <v>140</v>
      </c>
      <c r="AU285" s="218" t="s">
        <v>91</v>
      </c>
      <c r="AY285" s="19" t="s">
        <v>137</v>
      </c>
      <c r="BE285" s="219">
        <f>IF(N285="základní",J285,0)</f>
        <v>0</v>
      </c>
      <c r="BF285" s="219">
        <f>IF(N285="snížená",J285,0)</f>
        <v>0</v>
      </c>
      <c r="BG285" s="219">
        <f>IF(N285="zákl. přenesená",J285,0)</f>
        <v>0</v>
      </c>
      <c r="BH285" s="219">
        <f>IF(N285="sníž. přenesená",J285,0)</f>
        <v>0</v>
      </c>
      <c r="BI285" s="219">
        <f>IF(N285="nulová",J285,0)</f>
        <v>0</v>
      </c>
      <c r="BJ285" s="19" t="s">
        <v>23</v>
      </c>
      <c r="BK285" s="219">
        <f>ROUND(I285*H285,2)</f>
        <v>0</v>
      </c>
      <c r="BL285" s="19" t="s">
        <v>322</v>
      </c>
      <c r="BM285" s="218" t="s">
        <v>2109</v>
      </c>
    </row>
    <row r="286" s="2" customFormat="1" ht="37.8" customHeight="1">
      <c r="A286" s="41"/>
      <c r="B286" s="42"/>
      <c r="C286" s="207" t="s">
        <v>615</v>
      </c>
      <c r="D286" s="207" t="s">
        <v>140</v>
      </c>
      <c r="E286" s="208" t="s">
        <v>2110</v>
      </c>
      <c r="F286" s="209" t="s">
        <v>2111</v>
      </c>
      <c r="G286" s="210" t="s">
        <v>2043</v>
      </c>
      <c r="H286" s="211">
        <v>2</v>
      </c>
      <c r="I286" s="212"/>
      <c r="J286" s="213">
        <f>ROUND(I286*H286,2)</f>
        <v>0</v>
      </c>
      <c r="K286" s="209" t="s">
        <v>36</v>
      </c>
      <c r="L286" s="47"/>
      <c r="M286" s="214" t="s">
        <v>36</v>
      </c>
      <c r="N286" s="215" t="s">
        <v>53</v>
      </c>
      <c r="O286" s="87"/>
      <c r="P286" s="216">
        <f>O286*H286</f>
        <v>0</v>
      </c>
      <c r="Q286" s="216">
        <v>0.0091999999999999998</v>
      </c>
      <c r="R286" s="216">
        <f>Q286*H286</f>
        <v>0.0184</v>
      </c>
      <c r="S286" s="216">
        <v>0</v>
      </c>
      <c r="T286" s="217">
        <f>S286*H286</f>
        <v>0</v>
      </c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R286" s="218" t="s">
        <v>322</v>
      </c>
      <c r="AT286" s="218" t="s">
        <v>140</v>
      </c>
      <c r="AU286" s="218" t="s">
        <v>91</v>
      </c>
      <c r="AY286" s="19" t="s">
        <v>137</v>
      </c>
      <c r="BE286" s="219">
        <f>IF(N286="základní",J286,0)</f>
        <v>0</v>
      </c>
      <c r="BF286" s="219">
        <f>IF(N286="snížená",J286,0)</f>
        <v>0</v>
      </c>
      <c r="BG286" s="219">
        <f>IF(N286="zákl. přenesená",J286,0)</f>
        <v>0</v>
      </c>
      <c r="BH286" s="219">
        <f>IF(N286="sníž. přenesená",J286,0)</f>
        <v>0</v>
      </c>
      <c r="BI286" s="219">
        <f>IF(N286="nulová",J286,0)</f>
        <v>0</v>
      </c>
      <c r="BJ286" s="19" t="s">
        <v>23</v>
      </c>
      <c r="BK286" s="219">
        <f>ROUND(I286*H286,2)</f>
        <v>0</v>
      </c>
      <c r="BL286" s="19" t="s">
        <v>322</v>
      </c>
      <c r="BM286" s="218" t="s">
        <v>2112</v>
      </c>
    </row>
    <row r="287" s="14" customFormat="1">
      <c r="A287" s="14"/>
      <c r="B287" s="231"/>
      <c r="C287" s="232"/>
      <c r="D287" s="222" t="s">
        <v>147</v>
      </c>
      <c r="E287" s="233" t="s">
        <v>36</v>
      </c>
      <c r="F287" s="234" t="s">
        <v>91</v>
      </c>
      <c r="G287" s="232"/>
      <c r="H287" s="235">
        <v>2</v>
      </c>
      <c r="I287" s="236"/>
      <c r="J287" s="232"/>
      <c r="K287" s="232"/>
      <c r="L287" s="237"/>
      <c r="M287" s="238"/>
      <c r="N287" s="239"/>
      <c r="O287" s="239"/>
      <c r="P287" s="239"/>
      <c r="Q287" s="239"/>
      <c r="R287" s="239"/>
      <c r="S287" s="239"/>
      <c r="T287" s="240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41" t="s">
        <v>147</v>
      </c>
      <c r="AU287" s="241" t="s">
        <v>91</v>
      </c>
      <c r="AV287" s="14" t="s">
        <v>91</v>
      </c>
      <c r="AW287" s="14" t="s">
        <v>43</v>
      </c>
      <c r="AX287" s="14" t="s">
        <v>23</v>
      </c>
      <c r="AY287" s="241" t="s">
        <v>137</v>
      </c>
    </row>
    <row r="288" s="2" customFormat="1" ht="33" customHeight="1">
      <c r="A288" s="41"/>
      <c r="B288" s="42"/>
      <c r="C288" s="207" t="s">
        <v>621</v>
      </c>
      <c r="D288" s="207" t="s">
        <v>140</v>
      </c>
      <c r="E288" s="208" t="s">
        <v>2113</v>
      </c>
      <c r="F288" s="209" t="s">
        <v>2114</v>
      </c>
      <c r="G288" s="210" t="s">
        <v>2043</v>
      </c>
      <c r="H288" s="211">
        <v>8</v>
      </c>
      <c r="I288" s="212"/>
      <c r="J288" s="213">
        <f>ROUND(I288*H288,2)</f>
        <v>0</v>
      </c>
      <c r="K288" s="209" t="s">
        <v>36</v>
      </c>
      <c r="L288" s="47"/>
      <c r="M288" s="214" t="s">
        <v>36</v>
      </c>
      <c r="N288" s="215" t="s">
        <v>53</v>
      </c>
      <c r="O288" s="87"/>
      <c r="P288" s="216">
        <f>O288*H288</f>
        <v>0</v>
      </c>
      <c r="Q288" s="216">
        <v>0.0091999999999999998</v>
      </c>
      <c r="R288" s="216">
        <f>Q288*H288</f>
        <v>0.073599999999999999</v>
      </c>
      <c r="S288" s="216">
        <v>0</v>
      </c>
      <c r="T288" s="217">
        <f>S288*H288</f>
        <v>0</v>
      </c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R288" s="218" t="s">
        <v>322</v>
      </c>
      <c r="AT288" s="218" t="s">
        <v>140</v>
      </c>
      <c r="AU288" s="218" t="s">
        <v>91</v>
      </c>
      <c r="AY288" s="19" t="s">
        <v>137</v>
      </c>
      <c r="BE288" s="219">
        <f>IF(N288="základní",J288,0)</f>
        <v>0</v>
      </c>
      <c r="BF288" s="219">
        <f>IF(N288="snížená",J288,0)</f>
        <v>0</v>
      </c>
      <c r="BG288" s="219">
        <f>IF(N288="zákl. přenesená",J288,0)</f>
        <v>0</v>
      </c>
      <c r="BH288" s="219">
        <f>IF(N288="sníž. přenesená",J288,0)</f>
        <v>0</v>
      </c>
      <c r="BI288" s="219">
        <f>IF(N288="nulová",J288,0)</f>
        <v>0</v>
      </c>
      <c r="BJ288" s="19" t="s">
        <v>23</v>
      </c>
      <c r="BK288" s="219">
        <f>ROUND(I288*H288,2)</f>
        <v>0</v>
      </c>
      <c r="BL288" s="19" t="s">
        <v>322</v>
      </c>
      <c r="BM288" s="218" t="s">
        <v>2115</v>
      </c>
    </row>
    <row r="289" s="12" customFormat="1" ht="22.8" customHeight="1">
      <c r="A289" s="12"/>
      <c r="B289" s="191"/>
      <c r="C289" s="192"/>
      <c r="D289" s="193" t="s">
        <v>81</v>
      </c>
      <c r="E289" s="205" t="s">
        <v>2116</v>
      </c>
      <c r="F289" s="205" t="s">
        <v>2117</v>
      </c>
      <c r="G289" s="192"/>
      <c r="H289" s="192"/>
      <c r="I289" s="195"/>
      <c r="J289" s="206">
        <f>BK289</f>
        <v>0</v>
      </c>
      <c r="K289" s="192"/>
      <c r="L289" s="197"/>
      <c r="M289" s="198"/>
      <c r="N289" s="199"/>
      <c r="O289" s="199"/>
      <c r="P289" s="200">
        <f>SUM(P290:P291)</f>
        <v>0</v>
      </c>
      <c r="Q289" s="199"/>
      <c r="R289" s="200">
        <f>SUM(R290:R291)</f>
        <v>0.0050200000000000002</v>
      </c>
      <c r="S289" s="199"/>
      <c r="T289" s="201">
        <f>SUM(T290:T291)</f>
        <v>0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202" t="s">
        <v>91</v>
      </c>
      <c r="AT289" s="203" t="s">
        <v>81</v>
      </c>
      <c r="AU289" s="203" t="s">
        <v>23</v>
      </c>
      <c r="AY289" s="202" t="s">
        <v>137</v>
      </c>
      <c r="BK289" s="204">
        <f>SUM(BK290:BK291)</f>
        <v>0</v>
      </c>
    </row>
    <row r="290" s="2" customFormat="1" ht="44.25" customHeight="1">
      <c r="A290" s="41"/>
      <c r="B290" s="42"/>
      <c r="C290" s="207" t="s">
        <v>626</v>
      </c>
      <c r="D290" s="207" t="s">
        <v>140</v>
      </c>
      <c r="E290" s="208" t="s">
        <v>2118</v>
      </c>
      <c r="F290" s="209" t="s">
        <v>2119</v>
      </c>
      <c r="G290" s="210" t="s">
        <v>2043</v>
      </c>
      <c r="H290" s="211">
        <v>1</v>
      </c>
      <c r="I290" s="212"/>
      <c r="J290" s="213">
        <f>ROUND(I290*H290,2)</f>
        <v>0</v>
      </c>
      <c r="K290" s="209" t="s">
        <v>226</v>
      </c>
      <c r="L290" s="47"/>
      <c r="M290" s="214" t="s">
        <v>36</v>
      </c>
      <c r="N290" s="215" t="s">
        <v>53</v>
      </c>
      <c r="O290" s="87"/>
      <c r="P290" s="216">
        <f>O290*H290</f>
        <v>0</v>
      </c>
      <c r="Q290" s="216">
        <v>0.0050200000000000002</v>
      </c>
      <c r="R290" s="216">
        <f>Q290*H290</f>
        <v>0.0050200000000000002</v>
      </c>
      <c r="S290" s="216">
        <v>0</v>
      </c>
      <c r="T290" s="217">
        <f>S290*H290</f>
        <v>0</v>
      </c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R290" s="218" t="s">
        <v>322</v>
      </c>
      <c r="AT290" s="218" t="s">
        <v>140</v>
      </c>
      <c r="AU290" s="218" t="s">
        <v>91</v>
      </c>
      <c r="AY290" s="19" t="s">
        <v>137</v>
      </c>
      <c r="BE290" s="219">
        <f>IF(N290="základní",J290,0)</f>
        <v>0</v>
      </c>
      <c r="BF290" s="219">
        <f>IF(N290="snížená",J290,0)</f>
        <v>0</v>
      </c>
      <c r="BG290" s="219">
        <f>IF(N290="zákl. přenesená",J290,0)</f>
        <v>0</v>
      </c>
      <c r="BH290" s="219">
        <f>IF(N290="sníž. přenesená",J290,0)</f>
        <v>0</v>
      </c>
      <c r="BI290" s="219">
        <f>IF(N290="nulová",J290,0)</f>
        <v>0</v>
      </c>
      <c r="BJ290" s="19" t="s">
        <v>23</v>
      </c>
      <c r="BK290" s="219">
        <f>ROUND(I290*H290,2)</f>
        <v>0</v>
      </c>
      <c r="BL290" s="19" t="s">
        <v>322</v>
      </c>
      <c r="BM290" s="218" t="s">
        <v>2120</v>
      </c>
    </row>
    <row r="291" s="2" customFormat="1">
      <c r="A291" s="41"/>
      <c r="B291" s="42"/>
      <c r="C291" s="43"/>
      <c r="D291" s="256" t="s">
        <v>228</v>
      </c>
      <c r="E291" s="43"/>
      <c r="F291" s="257" t="s">
        <v>2121</v>
      </c>
      <c r="G291" s="43"/>
      <c r="H291" s="43"/>
      <c r="I291" s="258"/>
      <c r="J291" s="43"/>
      <c r="K291" s="43"/>
      <c r="L291" s="47"/>
      <c r="M291" s="259"/>
      <c r="N291" s="260"/>
      <c r="O291" s="87"/>
      <c r="P291" s="87"/>
      <c r="Q291" s="87"/>
      <c r="R291" s="87"/>
      <c r="S291" s="87"/>
      <c r="T291" s="88"/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T291" s="19" t="s">
        <v>228</v>
      </c>
      <c r="AU291" s="19" t="s">
        <v>91</v>
      </c>
    </row>
    <row r="292" s="12" customFormat="1" ht="22.8" customHeight="1">
      <c r="A292" s="12"/>
      <c r="B292" s="191"/>
      <c r="C292" s="192"/>
      <c r="D292" s="193" t="s">
        <v>81</v>
      </c>
      <c r="E292" s="205" t="s">
        <v>2122</v>
      </c>
      <c r="F292" s="205" t="s">
        <v>2123</v>
      </c>
      <c r="G292" s="192"/>
      <c r="H292" s="192"/>
      <c r="I292" s="195"/>
      <c r="J292" s="206">
        <f>BK292</f>
        <v>0</v>
      </c>
      <c r="K292" s="192"/>
      <c r="L292" s="197"/>
      <c r="M292" s="198"/>
      <c r="N292" s="199"/>
      <c r="O292" s="199"/>
      <c r="P292" s="200">
        <f>SUM(P293:P305)</f>
        <v>0</v>
      </c>
      <c r="Q292" s="199"/>
      <c r="R292" s="200">
        <f>SUM(R293:R305)</f>
        <v>0.00992</v>
      </c>
      <c r="S292" s="199"/>
      <c r="T292" s="201">
        <f>SUM(T293:T305)</f>
        <v>0</v>
      </c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R292" s="202" t="s">
        <v>91</v>
      </c>
      <c r="AT292" s="203" t="s">
        <v>81</v>
      </c>
      <c r="AU292" s="203" t="s">
        <v>23</v>
      </c>
      <c r="AY292" s="202" t="s">
        <v>137</v>
      </c>
      <c r="BK292" s="204">
        <f>SUM(BK293:BK305)</f>
        <v>0</v>
      </c>
    </row>
    <row r="293" s="2" customFormat="1" ht="37.8" customHeight="1">
      <c r="A293" s="41"/>
      <c r="B293" s="42"/>
      <c r="C293" s="207" t="s">
        <v>632</v>
      </c>
      <c r="D293" s="207" t="s">
        <v>140</v>
      </c>
      <c r="E293" s="208" t="s">
        <v>2124</v>
      </c>
      <c r="F293" s="209" t="s">
        <v>2125</v>
      </c>
      <c r="G293" s="210" t="s">
        <v>394</v>
      </c>
      <c r="H293" s="211">
        <v>4</v>
      </c>
      <c r="I293" s="212"/>
      <c r="J293" s="213">
        <f>ROUND(I293*H293,2)</f>
        <v>0</v>
      </c>
      <c r="K293" s="209" t="s">
        <v>226</v>
      </c>
      <c r="L293" s="47"/>
      <c r="M293" s="214" t="s">
        <v>36</v>
      </c>
      <c r="N293" s="215" t="s">
        <v>53</v>
      </c>
      <c r="O293" s="87"/>
      <c r="P293" s="216">
        <f>O293*H293</f>
        <v>0</v>
      </c>
      <c r="Q293" s="216">
        <v>0.00052999999999999998</v>
      </c>
      <c r="R293" s="216">
        <f>Q293*H293</f>
        <v>0.0021199999999999999</v>
      </c>
      <c r="S293" s="216">
        <v>0</v>
      </c>
      <c r="T293" s="217">
        <f>S293*H293</f>
        <v>0</v>
      </c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  <c r="AR293" s="218" t="s">
        <v>322</v>
      </c>
      <c r="AT293" s="218" t="s">
        <v>140</v>
      </c>
      <c r="AU293" s="218" t="s">
        <v>91</v>
      </c>
      <c r="AY293" s="19" t="s">
        <v>137</v>
      </c>
      <c r="BE293" s="219">
        <f>IF(N293="základní",J293,0)</f>
        <v>0</v>
      </c>
      <c r="BF293" s="219">
        <f>IF(N293="snížená",J293,0)</f>
        <v>0</v>
      </c>
      <c r="BG293" s="219">
        <f>IF(N293="zákl. přenesená",J293,0)</f>
        <v>0</v>
      </c>
      <c r="BH293" s="219">
        <f>IF(N293="sníž. přenesená",J293,0)</f>
        <v>0</v>
      </c>
      <c r="BI293" s="219">
        <f>IF(N293="nulová",J293,0)</f>
        <v>0</v>
      </c>
      <c r="BJ293" s="19" t="s">
        <v>23</v>
      </c>
      <c r="BK293" s="219">
        <f>ROUND(I293*H293,2)</f>
        <v>0</v>
      </c>
      <c r="BL293" s="19" t="s">
        <v>322</v>
      </c>
      <c r="BM293" s="218" t="s">
        <v>2126</v>
      </c>
    </row>
    <row r="294" s="2" customFormat="1">
      <c r="A294" s="41"/>
      <c r="B294" s="42"/>
      <c r="C294" s="43"/>
      <c r="D294" s="256" t="s">
        <v>228</v>
      </c>
      <c r="E294" s="43"/>
      <c r="F294" s="257" t="s">
        <v>2127</v>
      </c>
      <c r="G294" s="43"/>
      <c r="H294" s="43"/>
      <c r="I294" s="258"/>
      <c r="J294" s="43"/>
      <c r="K294" s="43"/>
      <c r="L294" s="47"/>
      <c r="M294" s="259"/>
      <c r="N294" s="260"/>
      <c r="O294" s="87"/>
      <c r="P294" s="87"/>
      <c r="Q294" s="87"/>
      <c r="R294" s="87"/>
      <c r="S294" s="87"/>
      <c r="T294" s="88"/>
      <c r="U294" s="41"/>
      <c r="V294" s="41"/>
      <c r="W294" s="41"/>
      <c r="X294" s="41"/>
      <c r="Y294" s="41"/>
      <c r="Z294" s="41"/>
      <c r="AA294" s="41"/>
      <c r="AB294" s="41"/>
      <c r="AC294" s="41"/>
      <c r="AD294" s="41"/>
      <c r="AE294" s="41"/>
      <c r="AT294" s="19" t="s">
        <v>228</v>
      </c>
      <c r="AU294" s="19" t="s">
        <v>91</v>
      </c>
    </row>
    <row r="295" s="14" customFormat="1">
      <c r="A295" s="14"/>
      <c r="B295" s="231"/>
      <c r="C295" s="232"/>
      <c r="D295" s="222" t="s">
        <v>147</v>
      </c>
      <c r="E295" s="233" t="s">
        <v>36</v>
      </c>
      <c r="F295" s="234" t="s">
        <v>150</v>
      </c>
      <c r="G295" s="232"/>
      <c r="H295" s="235">
        <v>4</v>
      </c>
      <c r="I295" s="236"/>
      <c r="J295" s="232"/>
      <c r="K295" s="232"/>
      <c r="L295" s="237"/>
      <c r="M295" s="238"/>
      <c r="N295" s="239"/>
      <c r="O295" s="239"/>
      <c r="P295" s="239"/>
      <c r="Q295" s="239"/>
      <c r="R295" s="239"/>
      <c r="S295" s="239"/>
      <c r="T295" s="240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41" t="s">
        <v>147</v>
      </c>
      <c r="AU295" s="241" t="s">
        <v>91</v>
      </c>
      <c r="AV295" s="14" t="s">
        <v>91</v>
      </c>
      <c r="AW295" s="14" t="s">
        <v>43</v>
      </c>
      <c r="AX295" s="14" t="s">
        <v>23</v>
      </c>
      <c r="AY295" s="241" t="s">
        <v>137</v>
      </c>
    </row>
    <row r="296" s="2" customFormat="1" ht="37.8" customHeight="1">
      <c r="A296" s="41"/>
      <c r="B296" s="42"/>
      <c r="C296" s="207" t="s">
        <v>638</v>
      </c>
      <c r="D296" s="207" t="s">
        <v>140</v>
      </c>
      <c r="E296" s="208" t="s">
        <v>2128</v>
      </c>
      <c r="F296" s="209" t="s">
        <v>2129</v>
      </c>
      <c r="G296" s="210" t="s">
        <v>394</v>
      </c>
      <c r="H296" s="211">
        <v>4</v>
      </c>
      <c r="I296" s="212"/>
      <c r="J296" s="213">
        <f>ROUND(I296*H296,2)</f>
        <v>0</v>
      </c>
      <c r="K296" s="209" t="s">
        <v>226</v>
      </c>
      <c r="L296" s="47"/>
      <c r="M296" s="214" t="s">
        <v>36</v>
      </c>
      <c r="N296" s="215" t="s">
        <v>53</v>
      </c>
      <c r="O296" s="87"/>
      <c r="P296" s="216">
        <f>O296*H296</f>
        <v>0</v>
      </c>
      <c r="Q296" s="216">
        <v>0.00147</v>
      </c>
      <c r="R296" s="216">
        <f>Q296*H296</f>
        <v>0.0058799999999999998</v>
      </c>
      <c r="S296" s="216">
        <v>0</v>
      </c>
      <c r="T296" s="217">
        <f>S296*H296</f>
        <v>0</v>
      </c>
      <c r="U296" s="41"/>
      <c r="V296" s="41"/>
      <c r="W296" s="41"/>
      <c r="X296" s="41"/>
      <c r="Y296" s="41"/>
      <c r="Z296" s="41"/>
      <c r="AA296" s="41"/>
      <c r="AB296" s="41"/>
      <c r="AC296" s="41"/>
      <c r="AD296" s="41"/>
      <c r="AE296" s="41"/>
      <c r="AR296" s="218" t="s">
        <v>150</v>
      </c>
      <c r="AT296" s="218" t="s">
        <v>140</v>
      </c>
      <c r="AU296" s="218" t="s">
        <v>91</v>
      </c>
      <c r="AY296" s="19" t="s">
        <v>137</v>
      </c>
      <c r="BE296" s="219">
        <f>IF(N296="základní",J296,0)</f>
        <v>0</v>
      </c>
      <c r="BF296" s="219">
        <f>IF(N296="snížená",J296,0)</f>
        <v>0</v>
      </c>
      <c r="BG296" s="219">
        <f>IF(N296="zákl. přenesená",J296,0)</f>
        <v>0</v>
      </c>
      <c r="BH296" s="219">
        <f>IF(N296="sníž. přenesená",J296,0)</f>
        <v>0</v>
      </c>
      <c r="BI296" s="219">
        <f>IF(N296="nulová",J296,0)</f>
        <v>0</v>
      </c>
      <c r="BJ296" s="19" t="s">
        <v>23</v>
      </c>
      <c r="BK296" s="219">
        <f>ROUND(I296*H296,2)</f>
        <v>0</v>
      </c>
      <c r="BL296" s="19" t="s">
        <v>150</v>
      </c>
      <c r="BM296" s="218" t="s">
        <v>2130</v>
      </c>
    </row>
    <row r="297" s="2" customFormat="1">
      <c r="A297" s="41"/>
      <c r="B297" s="42"/>
      <c r="C297" s="43"/>
      <c r="D297" s="256" t="s">
        <v>228</v>
      </c>
      <c r="E297" s="43"/>
      <c r="F297" s="257" t="s">
        <v>2131</v>
      </c>
      <c r="G297" s="43"/>
      <c r="H297" s="43"/>
      <c r="I297" s="258"/>
      <c r="J297" s="43"/>
      <c r="K297" s="43"/>
      <c r="L297" s="47"/>
      <c r="M297" s="259"/>
      <c r="N297" s="260"/>
      <c r="O297" s="87"/>
      <c r="P297" s="87"/>
      <c r="Q297" s="87"/>
      <c r="R297" s="87"/>
      <c r="S297" s="87"/>
      <c r="T297" s="88"/>
      <c r="U297" s="41"/>
      <c r="V297" s="41"/>
      <c r="W297" s="41"/>
      <c r="X297" s="41"/>
      <c r="Y297" s="41"/>
      <c r="Z297" s="41"/>
      <c r="AA297" s="41"/>
      <c r="AB297" s="41"/>
      <c r="AC297" s="41"/>
      <c r="AD297" s="41"/>
      <c r="AE297" s="41"/>
      <c r="AT297" s="19" t="s">
        <v>228</v>
      </c>
      <c r="AU297" s="19" t="s">
        <v>91</v>
      </c>
    </row>
    <row r="298" s="14" customFormat="1">
      <c r="A298" s="14"/>
      <c r="B298" s="231"/>
      <c r="C298" s="232"/>
      <c r="D298" s="222" t="s">
        <v>147</v>
      </c>
      <c r="E298" s="233" t="s">
        <v>36</v>
      </c>
      <c r="F298" s="234" t="s">
        <v>150</v>
      </c>
      <c r="G298" s="232"/>
      <c r="H298" s="235">
        <v>4</v>
      </c>
      <c r="I298" s="236"/>
      <c r="J298" s="232"/>
      <c r="K298" s="232"/>
      <c r="L298" s="237"/>
      <c r="M298" s="238"/>
      <c r="N298" s="239"/>
      <c r="O298" s="239"/>
      <c r="P298" s="239"/>
      <c r="Q298" s="239"/>
      <c r="R298" s="239"/>
      <c r="S298" s="239"/>
      <c r="T298" s="240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1" t="s">
        <v>147</v>
      </c>
      <c r="AU298" s="241" t="s">
        <v>91</v>
      </c>
      <c r="AV298" s="14" t="s">
        <v>91</v>
      </c>
      <c r="AW298" s="14" t="s">
        <v>43</v>
      </c>
      <c r="AX298" s="14" t="s">
        <v>82</v>
      </c>
      <c r="AY298" s="241" t="s">
        <v>137</v>
      </c>
    </row>
    <row r="299" s="15" customFormat="1">
      <c r="A299" s="15"/>
      <c r="B299" s="242"/>
      <c r="C299" s="243"/>
      <c r="D299" s="222" t="s">
        <v>147</v>
      </c>
      <c r="E299" s="244" t="s">
        <v>36</v>
      </c>
      <c r="F299" s="245" t="s">
        <v>149</v>
      </c>
      <c r="G299" s="243"/>
      <c r="H299" s="246">
        <v>4</v>
      </c>
      <c r="I299" s="247"/>
      <c r="J299" s="243"/>
      <c r="K299" s="243"/>
      <c r="L299" s="248"/>
      <c r="M299" s="249"/>
      <c r="N299" s="250"/>
      <c r="O299" s="250"/>
      <c r="P299" s="250"/>
      <c r="Q299" s="250"/>
      <c r="R299" s="250"/>
      <c r="S299" s="250"/>
      <c r="T299" s="251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52" t="s">
        <v>147</v>
      </c>
      <c r="AU299" s="252" t="s">
        <v>91</v>
      </c>
      <c r="AV299" s="15" t="s">
        <v>150</v>
      </c>
      <c r="AW299" s="15" t="s">
        <v>4</v>
      </c>
      <c r="AX299" s="15" t="s">
        <v>23</v>
      </c>
      <c r="AY299" s="252" t="s">
        <v>137</v>
      </c>
    </row>
    <row r="300" s="2" customFormat="1" ht="21.75" customHeight="1">
      <c r="A300" s="41"/>
      <c r="B300" s="42"/>
      <c r="C300" s="207" t="s">
        <v>650</v>
      </c>
      <c r="D300" s="207" t="s">
        <v>140</v>
      </c>
      <c r="E300" s="208" t="s">
        <v>2132</v>
      </c>
      <c r="F300" s="209" t="s">
        <v>2133</v>
      </c>
      <c r="G300" s="210" t="s">
        <v>394</v>
      </c>
      <c r="H300" s="211">
        <v>8</v>
      </c>
      <c r="I300" s="212"/>
      <c r="J300" s="213">
        <f>ROUND(I300*H300,2)</f>
        <v>0</v>
      </c>
      <c r="K300" s="209" t="s">
        <v>226</v>
      </c>
      <c r="L300" s="47"/>
      <c r="M300" s="214" t="s">
        <v>36</v>
      </c>
      <c r="N300" s="215" t="s">
        <v>53</v>
      </c>
      <c r="O300" s="87"/>
      <c r="P300" s="216">
        <f>O300*H300</f>
        <v>0</v>
      </c>
      <c r="Q300" s="216">
        <v>0.00024000000000000001</v>
      </c>
      <c r="R300" s="216">
        <f>Q300*H300</f>
        <v>0.0019200000000000001</v>
      </c>
      <c r="S300" s="216">
        <v>0</v>
      </c>
      <c r="T300" s="217">
        <f>S300*H300</f>
        <v>0</v>
      </c>
      <c r="U300" s="41"/>
      <c r="V300" s="41"/>
      <c r="W300" s="41"/>
      <c r="X300" s="41"/>
      <c r="Y300" s="41"/>
      <c r="Z300" s="41"/>
      <c r="AA300" s="41"/>
      <c r="AB300" s="41"/>
      <c r="AC300" s="41"/>
      <c r="AD300" s="41"/>
      <c r="AE300" s="41"/>
      <c r="AR300" s="218" t="s">
        <v>150</v>
      </c>
      <c r="AT300" s="218" t="s">
        <v>140</v>
      </c>
      <c r="AU300" s="218" t="s">
        <v>91</v>
      </c>
      <c r="AY300" s="19" t="s">
        <v>137</v>
      </c>
      <c r="BE300" s="219">
        <f>IF(N300="základní",J300,0)</f>
        <v>0</v>
      </c>
      <c r="BF300" s="219">
        <f>IF(N300="snížená",J300,0)</f>
        <v>0</v>
      </c>
      <c r="BG300" s="219">
        <f>IF(N300="zákl. přenesená",J300,0)</f>
        <v>0</v>
      </c>
      <c r="BH300" s="219">
        <f>IF(N300="sníž. přenesená",J300,0)</f>
        <v>0</v>
      </c>
      <c r="BI300" s="219">
        <f>IF(N300="nulová",J300,0)</f>
        <v>0</v>
      </c>
      <c r="BJ300" s="19" t="s">
        <v>23</v>
      </c>
      <c r="BK300" s="219">
        <f>ROUND(I300*H300,2)</f>
        <v>0</v>
      </c>
      <c r="BL300" s="19" t="s">
        <v>150</v>
      </c>
      <c r="BM300" s="218" t="s">
        <v>2134</v>
      </c>
    </row>
    <row r="301" s="2" customFormat="1">
      <c r="A301" s="41"/>
      <c r="B301" s="42"/>
      <c r="C301" s="43"/>
      <c r="D301" s="256" t="s">
        <v>228</v>
      </c>
      <c r="E301" s="43"/>
      <c r="F301" s="257" t="s">
        <v>2135</v>
      </c>
      <c r="G301" s="43"/>
      <c r="H301" s="43"/>
      <c r="I301" s="258"/>
      <c r="J301" s="43"/>
      <c r="K301" s="43"/>
      <c r="L301" s="47"/>
      <c r="M301" s="259"/>
      <c r="N301" s="260"/>
      <c r="O301" s="87"/>
      <c r="P301" s="87"/>
      <c r="Q301" s="87"/>
      <c r="R301" s="87"/>
      <c r="S301" s="87"/>
      <c r="T301" s="88"/>
      <c r="U301" s="41"/>
      <c r="V301" s="41"/>
      <c r="W301" s="41"/>
      <c r="X301" s="41"/>
      <c r="Y301" s="41"/>
      <c r="Z301" s="41"/>
      <c r="AA301" s="41"/>
      <c r="AB301" s="41"/>
      <c r="AC301" s="41"/>
      <c r="AD301" s="41"/>
      <c r="AE301" s="41"/>
      <c r="AT301" s="19" t="s">
        <v>228</v>
      </c>
      <c r="AU301" s="19" t="s">
        <v>91</v>
      </c>
    </row>
    <row r="302" s="14" customFormat="1">
      <c r="A302" s="14"/>
      <c r="B302" s="231"/>
      <c r="C302" s="232"/>
      <c r="D302" s="222" t="s">
        <v>147</v>
      </c>
      <c r="E302" s="233" t="s">
        <v>36</v>
      </c>
      <c r="F302" s="234" t="s">
        <v>182</v>
      </c>
      <c r="G302" s="232"/>
      <c r="H302" s="235">
        <v>8</v>
      </c>
      <c r="I302" s="236"/>
      <c r="J302" s="232"/>
      <c r="K302" s="232"/>
      <c r="L302" s="237"/>
      <c r="M302" s="238"/>
      <c r="N302" s="239"/>
      <c r="O302" s="239"/>
      <c r="P302" s="239"/>
      <c r="Q302" s="239"/>
      <c r="R302" s="239"/>
      <c r="S302" s="239"/>
      <c r="T302" s="240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41" t="s">
        <v>147</v>
      </c>
      <c r="AU302" s="241" t="s">
        <v>91</v>
      </c>
      <c r="AV302" s="14" t="s">
        <v>91</v>
      </c>
      <c r="AW302" s="14" t="s">
        <v>43</v>
      </c>
      <c r="AX302" s="14" t="s">
        <v>82</v>
      </c>
      <c r="AY302" s="241" t="s">
        <v>137</v>
      </c>
    </row>
    <row r="303" s="15" customFormat="1">
      <c r="A303" s="15"/>
      <c r="B303" s="242"/>
      <c r="C303" s="243"/>
      <c r="D303" s="222" t="s">
        <v>147</v>
      </c>
      <c r="E303" s="244" t="s">
        <v>36</v>
      </c>
      <c r="F303" s="245" t="s">
        <v>149</v>
      </c>
      <c r="G303" s="243"/>
      <c r="H303" s="246">
        <v>8</v>
      </c>
      <c r="I303" s="247"/>
      <c r="J303" s="243"/>
      <c r="K303" s="243"/>
      <c r="L303" s="248"/>
      <c r="M303" s="249"/>
      <c r="N303" s="250"/>
      <c r="O303" s="250"/>
      <c r="P303" s="250"/>
      <c r="Q303" s="250"/>
      <c r="R303" s="250"/>
      <c r="S303" s="250"/>
      <c r="T303" s="251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T303" s="252" t="s">
        <v>147</v>
      </c>
      <c r="AU303" s="252" t="s">
        <v>91</v>
      </c>
      <c r="AV303" s="15" t="s">
        <v>150</v>
      </c>
      <c r="AW303" s="15" t="s">
        <v>4</v>
      </c>
      <c r="AX303" s="15" t="s">
        <v>23</v>
      </c>
      <c r="AY303" s="252" t="s">
        <v>137</v>
      </c>
    </row>
    <row r="304" s="2" customFormat="1" ht="37.8" customHeight="1">
      <c r="A304" s="41"/>
      <c r="B304" s="42"/>
      <c r="C304" s="207" t="s">
        <v>283</v>
      </c>
      <c r="D304" s="207" t="s">
        <v>140</v>
      </c>
      <c r="E304" s="208" t="s">
        <v>2136</v>
      </c>
      <c r="F304" s="209" t="s">
        <v>2137</v>
      </c>
      <c r="G304" s="210" t="s">
        <v>2138</v>
      </c>
      <c r="H304" s="276"/>
      <c r="I304" s="212"/>
      <c r="J304" s="213">
        <f>ROUND(I304*H304,2)</f>
        <v>0</v>
      </c>
      <c r="K304" s="209" t="s">
        <v>226</v>
      </c>
      <c r="L304" s="47"/>
      <c r="M304" s="214" t="s">
        <v>36</v>
      </c>
      <c r="N304" s="215" t="s">
        <v>53</v>
      </c>
      <c r="O304" s="87"/>
      <c r="P304" s="216">
        <f>O304*H304</f>
        <v>0</v>
      </c>
      <c r="Q304" s="216">
        <v>0</v>
      </c>
      <c r="R304" s="216">
        <f>Q304*H304</f>
        <v>0</v>
      </c>
      <c r="S304" s="216">
        <v>0</v>
      </c>
      <c r="T304" s="217">
        <f>S304*H304</f>
        <v>0</v>
      </c>
      <c r="U304" s="41"/>
      <c r="V304" s="41"/>
      <c r="W304" s="41"/>
      <c r="X304" s="41"/>
      <c r="Y304" s="41"/>
      <c r="Z304" s="41"/>
      <c r="AA304" s="41"/>
      <c r="AB304" s="41"/>
      <c r="AC304" s="41"/>
      <c r="AD304" s="41"/>
      <c r="AE304" s="41"/>
      <c r="AR304" s="218" t="s">
        <v>150</v>
      </c>
      <c r="AT304" s="218" t="s">
        <v>140</v>
      </c>
      <c r="AU304" s="218" t="s">
        <v>91</v>
      </c>
      <c r="AY304" s="19" t="s">
        <v>137</v>
      </c>
      <c r="BE304" s="219">
        <f>IF(N304="základní",J304,0)</f>
        <v>0</v>
      </c>
      <c r="BF304" s="219">
        <f>IF(N304="snížená",J304,0)</f>
        <v>0</v>
      </c>
      <c r="BG304" s="219">
        <f>IF(N304="zákl. přenesená",J304,0)</f>
        <v>0</v>
      </c>
      <c r="BH304" s="219">
        <f>IF(N304="sníž. přenesená",J304,0)</f>
        <v>0</v>
      </c>
      <c r="BI304" s="219">
        <f>IF(N304="nulová",J304,0)</f>
        <v>0</v>
      </c>
      <c r="BJ304" s="19" t="s">
        <v>23</v>
      </c>
      <c r="BK304" s="219">
        <f>ROUND(I304*H304,2)</f>
        <v>0</v>
      </c>
      <c r="BL304" s="19" t="s">
        <v>150</v>
      </c>
      <c r="BM304" s="218" t="s">
        <v>2139</v>
      </c>
    </row>
    <row r="305" s="2" customFormat="1">
      <c r="A305" s="41"/>
      <c r="B305" s="42"/>
      <c r="C305" s="43"/>
      <c r="D305" s="256" t="s">
        <v>228</v>
      </c>
      <c r="E305" s="43"/>
      <c r="F305" s="257" t="s">
        <v>2140</v>
      </c>
      <c r="G305" s="43"/>
      <c r="H305" s="43"/>
      <c r="I305" s="258"/>
      <c r="J305" s="43"/>
      <c r="K305" s="43"/>
      <c r="L305" s="47"/>
      <c r="M305" s="277"/>
      <c r="N305" s="278"/>
      <c r="O305" s="273"/>
      <c r="P305" s="273"/>
      <c r="Q305" s="273"/>
      <c r="R305" s="273"/>
      <c r="S305" s="273"/>
      <c r="T305" s="279"/>
      <c r="U305" s="41"/>
      <c r="V305" s="41"/>
      <c r="W305" s="41"/>
      <c r="X305" s="41"/>
      <c r="Y305" s="41"/>
      <c r="Z305" s="41"/>
      <c r="AA305" s="41"/>
      <c r="AB305" s="41"/>
      <c r="AC305" s="41"/>
      <c r="AD305" s="41"/>
      <c r="AE305" s="41"/>
      <c r="AT305" s="19" t="s">
        <v>228</v>
      </c>
      <c r="AU305" s="19" t="s">
        <v>91</v>
      </c>
    </row>
    <row r="306" s="2" customFormat="1" ht="6.96" customHeight="1">
      <c r="A306" s="41"/>
      <c r="B306" s="62"/>
      <c r="C306" s="63"/>
      <c r="D306" s="63"/>
      <c r="E306" s="63"/>
      <c r="F306" s="63"/>
      <c r="G306" s="63"/>
      <c r="H306" s="63"/>
      <c r="I306" s="63"/>
      <c r="J306" s="63"/>
      <c r="K306" s="63"/>
      <c r="L306" s="47"/>
      <c r="M306" s="41"/>
      <c r="O306" s="41"/>
      <c r="P306" s="41"/>
      <c r="Q306" s="41"/>
      <c r="R306" s="41"/>
      <c r="S306" s="41"/>
      <c r="T306" s="41"/>
      <c r="U306" s="41"/>
      <c r="V306" s="41"/>
      <c r="W306" s="41"/>
      <c r="X306" s="41"/>
      <c r="Y306" s="41"/>
      <c r="Z306" s="41"/>
      <c r="AA306" s="41"/>
      <c r="AB306" s="41"/>
      <c r="AC306" s="41"/>
      <c r="AD306" s="41"/>
      <c r="AE306" s="41"/>
    </row>
  </sheetData>
  <sheetProtection sheet="1" autoFilter="0" formatColumns="0" formatRows="0" objects="1" scenarios="1" spinCount="100000" saltValue="6sazvfZ4C2c3E8PZ3axytbaGReg4LjjFDA3jD7MEcNFM0woSUCbd17ogPQ6Er2t1ye5jpPdrJ40NEEgkvGo+bg==" hashValue="qEYS4Qg5f9zQu0IaXBvC3JVU5FFTlppKVPkI76+hV/Nsi6h3F/5owELwoSm8TeigyVI1pEz1e2kwfiT3MgHK0g==" algorithmName="SHA-512" password="CC35"/>
  <autoFilter ref="C91:K305"/>
  <mergeCells count="9">
    <mergeCell ref="E7:H7"/>
    <mergeCell ref="E9:H9"/>
    <mergeCell ref="E18:H18"/>
    <mergeCell ref="E27:H27"/>
    <mergeCell ref="E48:H48"/>
    <mergeCell ref="E50:H50"/>
    <mergeCell ref="E82:H82"/>
    <mergeCell ref="E84:H84"/>
    <mergeCell ref="L2:V2"/>
  </mergeCells>
  <hyperlinks>
    <hyperlink ref="F96" r:id="rId1" display="https://podminky.urs.cz/item/CS_URS_2021_02/971033441"/>
    <hyperlink ref="F99" r:id="rId2" display="https://podminky.urs.cz/item/CS_URS_2021_02/974031145"/>
    <hyperlink ref="F102" r:id="rId3" display="https://podminky.urs.cz/item/CS_URS_2021_02/974031164"/>
    <hyperlink ref="F106" r:id="rId4" display="https://podminky.urs.cz/item/CS_URS_2021_02/132251252"/>
    <hyperlink ref="F114" r:id="rId5" display="https://podminky.urs.cz/item/CS_URS_2021_02/167151111"/>
    <hyperlink ref="F119" r:id="rId6" display="https://podminky.urs.cz/item/CS_URS_2021_02/175111101"/>
    <hyperlink ref="F125" r:id="rId7" display="https://podminky.urs.cz/item/CS_URS_2021_02/181102302"/>
    <hyperlink ref="F129" r:id="rId8" display="https://podminky.urs.cz/item/CS_URS_2021_02/721263103"/>
    <hyperlink ref="F134" r:id="rId9" display="https://podminky.urs.cz/item/CS_URS_2021_02/971033431"/>
    <hyperlink ref="F137" r:id="rId10" display="https://podminky.urs.cz/item/CS_URS_2021_02/971033451"/>
    <hyperlink ref="F142" r:id="rId11" display="https://podminky.urs.cz/item/CS_URS_2021_02/721173401"/>
    <hyperlink ref="F146" r:id="rId12" display="https://podminky.urs.cz/item/CS_URS_2021_02/721173402"/>
    <hyperlink ref="F150" r:id="rId13" display="https://podminky.urs.cz/item/CS_URS_2021_02/721173403"/>
    <hyperlink ref="F154" r:id="rId14" display="https://podminky.urs.cz/item/CS_URS_2021_02/721174025"/>
    <hyperlink ref="F159" r:id="rId15" display="https://podminky.urs.cz/item/CS_URS_2021_02/721174042"/>
    <hyperlink ref="F163" r:id="rId16" display="https://podminky.urs.cz/item/CS_URS_2021_02/721174043"/>
    <hyperlink ref="F167" r:id="rId17" display="https://podminky.urs.cz/item/CS_URS_2021_02/721174044"/>
    <hyperlink ref="F170" r:id="rId18" display="https://podminky.urs.cz/item/CS_URS_2021_02/721174045"/>
    <hyperlink ref="F173" r:id="rId19" display="https://podminky.urs.cz/item/CS_URS_2021_02/721194104"/>
    <hyperlink ref="F176" r:id="rId20" display="https://podminky.urs.cz/item/CS_URS_2021_02/721194105"/>
    <hyperlink ref="F179" r:id="rId21" display="https://podminky.urs.cz/item/CS_URS_2021_02/721194109"/>
    <hyperlink ref="F182" r:id="rId22" display="https://podminky.urs.cz/item/CS_URS_2021_02/721211521"/>
    <hyperlink ref="F187" r:id="rId23" display="https://podminky.urs.cz/item/CS_URS_2021_02/721226521"/>
    <hyperlink ref="F190" r:id="rId24" display="https://podminky.urs.cz/item/CS_URS_2021_02/721273153"/>
    <hyperlink ref="F194" r:id="rId25" display="https://podminky.urs.cz/item/CS_URS_2021_02/721290111"/>
    <hyperlink ref="F198" r:id="rId26" display="https://podminky.urs.cz/item/CS_URS_2021_02/721290112"/>
    <hyperlink ref="F201" r:id="rId27" display="https://podminky.urs.cz/item/CS_URS_2021_02/998721101"/>
    <hyperlink ref="F205" r:id="rId28" display="https://podminky.urs.cz/item/CS_URS_2021_02/722174001"/>
    <hyperlink ref="F208" r:id="rId29" display="https://podminky.urs.cz/item/CS_URS_2021_02/722174002"/>
    <hyperlink ref="F211" r:id="rId30" display="https://podminky.urs.cz/item/CS_URS_2021_02/722174003"/>
    <hyperlink ref="F214" r:id="rId31" display="https://podminky.urs.cz/item/CS_URS_2021_02/722174004"/>
    <hyperlink ref="F217" r:id="rId32" display="https://podminky.urs.cz/item/CS_URS_2021_02/722181251"/>
    <hyperlink ref="F220" r:id="rId33" display="https://podminky.urs.cz/item/CS_URS_2021_02/722181252"/>
    <hyperlink ref="F223" r:id="rId34" display="https://podminky.urs.cz/item/CS_URS_2021_02/722190401"/>
    <hyperlink ref="F226" r:id="rId35" display="https://podminky.urs.cz/item/CS_URS_2021_02/722224115"/>
    <hyperlink ref="F230" r:id="rId36" display="https://podminky.urs.cz/item/CS_URS_2021_02/722231076"/>
    <hyperlink ref="F234" r:id="rId37" display="https://podminky.urs.cz/item/CS_URS_2021_02/722232044"/>
    <hyperlink ref="F237" r:id="rId38" display="https://podminky.urs.cz/item/CS_URS_2021_02/722232045"/>
    <hyperlink ref="F240" r:id="rId39" display="https://podminky.urs.cz/item/CS_URS_2021_02/722290226"/>
    <hyperlink ref="F243" r:id="rId40" display="https://podminky.urs.cz/item/CS_URS_2021_02/998722101"/>
    <hyperlink ref="F253" r:id="rId41" display="https://podminky.urs.cz/item/CS_URS_2021_02/725112022"/>
    <hyperlink ref="F256" r:id="rId42" display="https://podminky.urs.cz/item/CS_URS_2021_02/725211623"/>
    <hyperlink ref="F264" r:id="rId43" display="https://podminky.urs.cz/item/CS_URS_2021_02/725813111"/>
    <hyperlink ref="F267" r:id="rId44" display="https://podminky.urs.cz/item/CS_URS_2021_02/725822612"/>
    <hyperlink ref="F270" r:id="rId45" display="https://podminky.urs.cz/item/CS_URS_2021_02/725831313"/>
    <hyperlink ref="F274" r:id="rId46" display="https://podminky.urs.cz/item/CS_URS_2021_02/725841332"/>
    <hyperlink ref="F277" r:id="rId47" display="https://podminky.urs.cz/item/CS_URS_2021_02/725861102"/>
    <hyperlink ref="F280" r:id="rId48" display="https://podminky.urs.cz/item/CS_URS_2021_02/725862103"/>
    <hyperlink ref="F283" r:id="rId49" display="https://podminky.urs.cz/item/CS_URS_2021_02/998725101"/>
    <hyperlink ref="F291" r:id="rId50" display="https://podminky.urs.cz/item/CS_URS_2021_02/732330106"/>
    <hyperlink ref="F294" r:id="rId51" display="https://podminky.urs.cz/item/CS_URS_2021_02/734411103"/>
    <hyperlink ref="F297" r:id="rId52" display="https://podminky.urs.cz/item/CS_URS_2021_02/734421102"/>
    <hyperlink ref="F301" r:id="rId53" display="https://podminky.urs.cz/item/CS_URS_2021_02/734494213"/>
    <hyperlink ref="F305" r:id="rId54" display="https://podminky.urs.cz/item/CS_URS_2021_02/9987342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5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100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2"/>
      <c r="AT3" s="19" t="s">
        <v>91</v>
      </c>
    </row>
    <row r="4" s="1" customFormat="1" ht="24.96" customHeight="1">
      <c r="B4" s="22"/>
      <c r="D4" s="133" t="s">
        <v>110</v>
      </c>
      <c r="L4" s="22"/>
      <c r="M4" s="13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5" t="s">
        <v>16</v>
      </c>
      <c r="L6" s="22"/>
    </row>
    <row r="7" s="1" customFormat="1" ht="16.5" customHeight="1">
      <c r="B7" s="22"/>
      <c r="E7" s="136" t="str">
        <f>'Rekapitulace stavby'!K6</f>
        <v>MŠ Horní Bludovice</v>
      </c>
      <c r="F7" s="135"/>
      <c r="G7" s="135"/>
      <c r="H7" s="135"/>
      <c r="L7" s="22"/>
    </row>
    <row r="8" s="2" customFormat="1" ht="12" customHeight="1">
      <c r="A8" s="41"/>
      <c r="B8" s="47"/>
      <c r="C8" s="41"/>
      <c r="D8" s="135" t="s">
        <v>111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2141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19</v>
      </c>
      <c r="E11" s="41"/>
      <c r="F11" s="139" t="s">
        <v>36</v>
      </c>
      <c r="G11" s="41"/>
      <c r="H11" s="41"/>
      <c r="I11" s="135" t="s">
        <v>21</v>
      </c>
      <c r="J11" s="139" t="s">
        <v>36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24</v>
      </c>
      <c r="E12" s="41"/>
      <c r="F12" s="139" t="s">
        <v>25</v>
      </c>
      <c r="G12" s="41"/>
      <c r="H12" s="41"/>
      <c r="I12" s="135" t="s">
        <v>26</v>
      </c>
      <c r="J12" s="140" t="str">
        <f>'Rekapitulace stavby'!AN8</f>
        <v>12. 8. 2022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34</v>
      </c>
      <c r="E14" s="41"/>
      <c r="F14" s="41"/>
      <c r="G14" s="41"/>
      <c r="H14" s="41"/>
      <c r="I14" s="135" t="s">
        <v>35</v>
      </c>
      <c r="J14" s="139" t="s">
        <v>36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37</v>
      </c>
      <c r="F15" s="41"/>
      <c r="G15" s="41"/>
      <c r="H15" s="41"/>
      <c r="I15" s="135" t="s">
        <v>38</v>
      </c>
      <c r="J15" s="139" t="s">
        <v>36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39</v>
      </c>
      <c r="E17" s="41"/>
      <c r="F17" s="41"/>
      <c r="G17" s="41"/>
      <c r="H17" s="41"/>
      <c r="I17" s="135" t="s">
        <v>35</v>
      </c>
      <c r="J17" s="35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5" t="str">
        <f>'Rekapitulace stavby'!E14</f>
        <v>Vyplň údaj</v>
      </c>
      <c r="F18" s="139"/>
      <c r="G18" s="139"/>
      <c r="H18" s="139"/>
      <c r="I18" s="135" t="s">
        <v>38</v>
      </c>
      <c r="J18" s="35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41</v>
      </c>
      <c r="E20" s="41"/>
      <c r="F20" s="41"/>
      <c r="G20" s="41"/>
      <c r="H20" s="41"/>
      <c r="I20" s="135" t="s">
        <v>35</v>
      </c>
      <c r="J20" s="139" t="s">
        <v>36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42</v>
      </c>
      <c r="F21" s="41"/>
      <c r="G21" s="41"/>
      <c r="H21" s="41"/>
      <c r="I21" s="135" t="s">
        <v>38</v>
      </c>
      <c r="J21" s="139" t="s">
        <v>36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44</v>
      </c>
      <c r="E23" s="41"/>
      <c r="F23" s="41"/>
      <c r="G23" s="41"/>
      <c r="H23" s="41"/>
      <c r="I23" s="135" t="s">
        <v>35</v>
      </c>
      <c r="J23" s="139" t="s">
        <v>36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45</v>
      </c>
      <c r="F24" s="41"/>
      <c r="G24" s="41"/>
      <c r="H24" s="41"/>
      <c r="I24" s="135" t="s">
        <v>38</v>
      </c>
      <c r="J24" s="139" t="s">
        <v>36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46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36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48</v>
      </c>
      <c r="E30" s="41"/>
      <c r="F30" s="41"/>
      <c r="G30" s="41"/>
      <c r="H30" s="41"/>
      <c r="I30" s="41"/>
      <c r="J30" s="147">
        <f>ROUND(J89,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50</v>
      </c>
      <c r="G32" s="41"/>
      <c r="H32" s="41"/>
      <c r="I32" s="148" t="s">
        <v>49</v>
      </c>
      <c r="J32" s="148" t="s">
        <v>51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52</v>
      </c>
      <c r="E33" s="135" t="s">
        <v>53</v>
      </c>
      <c r="F33" s="150">
        <f>ROUND((SUM(BE89:BE230)),  2)</f>
        <v>0</v>
      </c>
      <c r="G33" s="41"/>
      <c r="H33" s="41"/>
      <c r="I33" s="151">
        <v>0.20999999999999999</v>
      </c>
      <c r="J33" s="150">
        <f>ROUND(((SUM(BE89:BE230))*I33),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54</v>
      </c>
      <c r="F34" s="150">
        <f>ROUND((SUM(BF89:BF230)),  2)</f>
        <v>0</v>
      </c>
      <c r="G34" s="41"/>
      <c r="H34" s="41"/>
      <c r="I34" s="151">
        <v>0.12</v>
      </c>
      <c r="J34" s="150">
        <f>ROUND(((SUM(BF89:BF230))*I34),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55</v>
      </c>
      <c r="F35" s="150">
        <f>ROUND((SUM(BG89:BG230)),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56</v>
      </c>
      <c r="F36" s="150">
        <f>ROUND((SUM(BH89:BH230)),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57</v>
      </c>
      <c r="F37" s="150">
        <f>ROUND((SUM(BI89:BI230)),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58</v>
      </c>
      <c r="E39" s="154"/>
      <c r="F39" s="154"/>
      <c r="G39" s="155" t="s">
        <v>59</v>
      </c>
      <c r="H39" s="156" t="s">
        <v>60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5" t="s">
        <v>113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4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MŠ Horní Bludovice</v>
      </c>
      <c r="F48" s="34"/>
      <c r="G48" s="34"/>
      <c r="H48" s="34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4" t="s">
        <v>111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02 - Komunikace a terénní úpravy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4" t="s">
        <v>24</v>
      </c>
      <c r="D52" s="43"/>
      <c r="E52" s="43"/>
      <c r="F52" s="29" t="str">
        <f>F12</f>
        <v>Horní Bludovice</v>
      </c>
      <c r="G52" s="43"/>
      <c r="H52" s="43"/>
      <c r="I52" s="34" t="s">
        <v>26</v>
      </c>
      <c r="J52" s="75" t="str">
        <f>IF(J12="","",J12)</f>
        <v>12. 8. 2022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4" t="s">
        <v>34</v>
      </c>
      <c r="D54" s="43"/>
      <c r="E54" s="43"/>
      <c r="F54" s="29" t="str">
        <f>E15</f>
        <v>Obec Horní Bludovice</v>
      </c>
      <c r="G54" s="43"/>
      <c r="H54" s="43"/>
      <c r="I54" s="34" t="s">
        <v>41</v>
      </c>
      <c r="J54" s="39" t="str">
        <f>E21</f>
        <v>Stavební Klinika s.r.o.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4" t="s">
        <v>39</v>
      </c>
      <c r="D55" s="43"/>
      <c r="E55" s="43"/>
      <c r="F55" s="29" t="str">
        <f>IF(E18="","",E18)</f>
        <v>Vyplň údaj</v>
      </c>
      <c r="G55" s="43"/>
      <c r="H55" s="43"/>
      <c r="I55" s="34" t="s">
        <v>44</v>
      </c>
      <c r="J55" s="39" t="str">
        <f>E24</f>
        <v>Ing. Jiří Novotný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114</v>
      </c>
      <c r="D57" s="165"/>
      <c r="E57" s="165"/>
      <c r="F57" s="165"/>
      <c r="G57" s="165"/>
      <c r="H57" s="165"/>
      <c r="I57" s="165"/>
      <c r="J57" s="166" t="s">
        <v>115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80</v>
      </c>
      <c r="D59" s="43"/>
      <c r="E59" s="43"/>
      <c r="F59" s="43"/>
      <c r="G59" s="43"/>
      <c r="H59" s="43"/>
      <c r="I59" s="43"/>
      <c r="J59" s="105">
        <f>J89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19" t="s">
        <v>116</v>
      </c>
    </row>
    <row r="60" s="9" customFormat="1" ht="24.96" customHeight="1">
      <c r="A60" s="9"/>
      <c r="B60" s="168"/>
      <c r="C60" s="169"/>
      <c r="D60" s="170" t="s">
        <v>188</v>
      </c>
      <c r="E60" s="171"/>
      <c r="F60" s="171"/>
      <c r="G60" s="171"/>
      <c r="H60" s="171"/>
      <c r="I60" s="171"/>
      <c r="J60" s="172">
        <f>J90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189</v>
      </c>
      <c r="E61" s="177"/>
      <c r="F61" s="177"/>
      <c r="G61" s="177"/>
      <c r="H61" s="177"/>
      <c r="I61" s="177"/>
      <c r="J61" s="178">
        <f>J91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2142</v>
      </c>
      <c r="E62" s="177"/>
      <c r="F62" s="177"/>
      <c r="G62" s="177"/>
      <c r="H62" s="177"/>
      <c r="I62" s="177"/>
      <c r="J62" s="178">
        <f>J137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193</v>
      </c>
      <c r="E63" s="177"/>
      <c r="F63" s="177"/>
      <c r="G63" s="177"/>
      <c r="H63" s="177"/>
      <c r="I63" s="177"/>
      <c r="J63" s="178">
        <f>J173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195</v>
      </c>
      <c r="E64" s="177"/>
      <c r="F64" s="177"/>
      <c r="G64" s="177"/>
      <c r="H64" s="177"/>
      <c r="I64" s="177"/>
      <c r="J64" s="178">
        <f>J180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196</v>
      </c>
      <c r="E65" s="177"/>
      <c r="F65" s="177"/>
      <c r="G65" s="177"/>
      <c r="H65" s="177"/>
      <c r="I65" s="177"/>
      <c r="J65" s="178">
        <f>J204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4"/>
      <c r="C66" s="175"/>
      <c r="D66" s="176" t="s">
        <v>2143</v>
      </c>
      <c r="E66" s="177"/>
      <c r="F66" s="177"/>
      <c r="G66" s="177"/>
      <c r="H66" s="177"/>
      <c r="I66" s="177"/>
      <c r="J66" s="178">
        <f>J207</f>
        <v>0</v>
      </c>
      <c r="K66" s="175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8"/>
      <c r="C67" s="169"/>
      <c r="D67" s="170" t="s">
        <v>117</v>
      </c>
      <c r="E67" s="171"/>
      <c r="F67" s="171"/>
      <c r="G67" s="171"/>
      <c r="H67" s="171"/>
      <c r="I67" s="171"/>
      <c r="J67" s="172">
        <f>J215</f>
        <v>0</v>
      </c>
      <c r="K67" s="169"/>
      <c r="L67" s="173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74"/>
      <c r="C68" s="175"/>
      <c r="D68" s="176" t="s">
        <v>119</v>
      </c>
      <c r="E68" s="177"/>
      <c r="F68" s="177"/>
      <c r="G68" s="177"/>
      <c r="H68" s="177"/>
      <c r="I68" s="177"/>
      <c r="J68" s="178">
        <f>J216</f>
        <v>0</v>
      </c>
      <c r="K68" s="175"/>
      <c r="L68" s="17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4"/>
      <c r="C69" s="175"/>
      <c r="D69" s="176" t="s">
        <v>120</v>
      </c>
      <c r="E69" s="177"/>
      <c r="F69" s="177"/>
      <c r="G69" s="177"/>
      <c r="H69" s="177"/>
      <c r="I69" s="177"/>
      <c r="J69" s="178">
        <f>J226</f>
        <v>0</v>
      </c>
      <c r="K69" s="175"/>
      <c r="L69" s="17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1"/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13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6.96" customHeight="1">
      <c r="A71" s="41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3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5" s="2" customFormat="1" ht="6.96" customHeight="1">
      <c r="A75" s="41"/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24.96" customHeight="1">
      <c r="A76" s="41"/>
      <c r="B76" s="42"/>
      <c r="C76" s="25" t="s">
        <v>122</v>
      </c>
      <c r="D76" s="43"/>
      <c r="E76" s="43"/>
      <c r="F76" s="43"/>
      <c r="G76" s="43"/>
      <c r="H76" s="43"/>
      <c r="I76" s="43"/>
      <c r="J76" s="43"/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6.96" customHeight="1">
      <c r="A77" s="41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2" customHeight="1">
      <c r="A78" s="41"/>
      <c r="B78" s="42"/>
      <c r="C78" s="34" t="s">
        <v>16</v>
      </c>
      <c r="D78" s="43"/>
      <c r="E78" s="43"/>
      <c r="F78" s="43"/>
      <c r="G78" s="43"/>
      <c r="H78" s="43"/>
      <c r="I78" s="43"/>
      <c r="J78" s="43"/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6.5" customHeight="1">
      <c r="A79" s="41"/>
      <c r="B79" s="42"/>
      <c r="C79" s="43"/>
      <c r="D79" s="43"/>
      <c r="E79" s="163" t="str">
        <f>E7</f>
        <v>MŠ Horní Bludovice</v>
      </c>
      <c r="F79" s="34"/>
      <c r="G79" s="34"/>
      <c r="H79" s="34"/>
      <c r="I79" s="43"/>
      <c r="J79" s="43"/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2" customHeight="1">
      <c r="A80" s="41"/>
      <c r="B80" s="42"/>
      <c r="C80" s="34" t="s">
        <v>111</v>
      </c>
      <c r="D80" s="43"/>
      <c r="E80" s="43"/>
      <c r="F80" s="43"/>
      <c r="G80" s="43"/>
      <c r="H80" s="43"/>
      <c r="I80" s="43"/>
      <c r="J80" s="43"/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6.5" customHeight="1">
      <c r="A81" s="41"/>
      <c r="B81" s="42"/>
      <c r="C81" s="43"/>
      <c r="D81" s="43"/>
      <c r="E81" s="72" t="str">
        <f>E9</f>
        <v>02 - Komunikace a terénní úpravy</v>
      </c>
      <c r="F81" s="43"/>
      <c r="G81" s="43"/>
      <c r="H81" s="43"/>
      <c r="I81" s="43"/>
      <c r="J81" s="43"/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6.96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2" customHeight="1">
      <c r="A83" s="41"/>
      <c r="B83" s="42"/>
      <c r="C83" s="34" t="s">
        <v>24</v>
      </c>
      <c r="D83" s="43"/>
      <c r="E83" s="43"/>
      <c r="F83" s="29" t="str">
        <f>F12</f>
        <v>Horní Bludovice</v>
      </c>
      <c r="G83" s="43"/>
      <c r="H83" s="43"/>
      <c r="I83" s="34" t="s">
        <v>26</v>
      </c>
      <c r="J83" s="75" t="str">
        <f>IF(J12="","",J12)</f>
        <v>12. 8. 2022</v>
      </c>
      <c r="K83" s="43"/>
      <c r="L83" s="13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6.96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13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5.15" customHeight="1">
      <c r="A85" s="41"/>
      <c r="B85" s="42"/>
      <c r="C85" s="34" t="s">
        <v>34</v>
      </c>
      <c r="D85" s="43"/>
      <c r="E85" s="43"/>
      <c r="F85" s="29" t="str">
        <f>E15</f>
        <v>Obec Horní Bludovice</v>
      </c>
      <c r="G85" s="43"/>
      <c r="H85" s="43"/>
      <c r="I85" s="34" t="s">
        <v>41</v>
      </c>
      <c r="J85" s="39" t="str">
        <f>E21</f>
        <v>Stavební Klinika s.r.o.</v>
      </c>
      <c r="K85" s="43"/>
      <c r="L85" s="13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5.15" customHeight="1">
      <c r="A86" s="41"/>
      <c r="B86" s="42"/>
      <c r="C86" s="34" t="s">
        <v>39</v>
      </c>
      <c r="D86" s="43"/>
      <c r="E86" s="43"/>
      <c r="F86" s="29" t="str">
        <f>IF(E18="","",E18)</f>
        <v>Vyplň údaj</v>
      </c>
      <c r="G86" s="43"/>
      <c r="H86" s="43"/>
      <c r="I86" s="34" t="s">
        <v>44</v>
      </c>
      <c r="J86" s="39" t="str">
        <f>E24</f>
        <v>Ing. Jiří Novotný</v>
      </c>
      <c r="K86" s="43"/>
      <c r="L86" s="13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0.32" customHeight="1">
      <c r="A87" s="41"/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13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11" customFormat="1" ht="29.28" customHeight="1">
      <c r="A88" s="180"/>
      <c r="B88" s="181"/>
      <c r="C88" s="182" t="s">
        <v>123</v>
      </c>
      <c r="D88" s="183" t="s">
        <v>67</v>
      </c>
      <c r="E88" s="183" t="s">
        <v>63</v>
      </c>
      <c r="F88" s="183" t="s">
        <v>64</v>
      </c>
      <c r="G88" s="183" t="s">
        <v>124</v>
      </c>
      <c r="H88" s="183" t="s">
        <v>125</v>
      </c>
      <c r="I88" s="183" t="s">
        <v>126</v>
      </c>
      <c r="J88" s="183" t="s">
        <v>115</v>
      </c>
      <c r="K88" s="184" t="s">
        <v>127</v>
      </c>
      <c r="L88" s="185"/>
      <c r="M88" s="95" t="s">
        <v>36</v>
      </c>
      <c r="N88" s="96" t="s">
        <v>52</v>
      </c>
      <c r="O88" s="96" t="s">
        <v>128</v>
      </c>
      <c r="P88" s="96" t="s">
        <v>129</v>
      </c>
      <c r="Q88" s="96" t="s">
        <v>130</v>
      </c>
      <c r="R88" s="96" t="s">
        <v>131</v>
      </c>
      <c r="S88" s="96" t="s">
        <v>132</v>
      </c>
      <c r="T88" s="97" t="s">
        <v>133</v>
      </c>
      <c r="U88" s="180"/>
      <c r="V88" s="180"/>
      <c r="W88" s="180"/>
      <c r="X88" s="180"/>
      <c r="Y88" s="180"/>
      <c r="Z88" s="180"/>
      <c r="AA88" s="180"/>
      <c r="AB88" s="180"/>
      <c r="AC88" s="180"/>
      <c r="AD88" s="180"/>
      <c r="AE88" s="180"/>
    </row>
    <row r="89" s="2" customFormat="1" ht="22.8" customHeight="1">
      <c r="A89" s="41"/>
      <c r="B89" s="42"/>
      <c r="C89" s="102" t="s">
        <v>134</v>
      </c>
      <c r="D89" s="43"/>
      <c r="E89" s="43"/>
      <c r="F89" s="43"/>
      <c r="G89" s="43"/>
      <c r="H89" s="43"/>
      <c r="I89" s="43"/>
      <c r="J89" s="186">
        <f>BK89</f>
        <v>0</v>
      </c>
      <c r="K89" s="43"/>
      <c r="L89" s="47"/>
      <c r="M89" s="98"/>
      <c r="N89" s="187"/>
      <c r="O89" s="99"/>
      <c r="P89" s="188">
        <f>P90+P215</f>
        <v>0</v>
      </c>
      <c r="Q89" s="99"/>
      <c r="R89" s="188">
        <f>R90+R215</f>
        <v>576.1013997</v>
      </c>
      <c r="S89" s="99"/>
      <c r="T89" s="189">
        <f>T90+T215</f>
        <v>657.04999999999995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19" t="s">
        <v>81</v>
      </c>
      <c r="AU89" s="19" t="s">
        <v>116</v>
      </c>
      <c r="BK89" s="190">
        <f>BK90+BK215</f>
        <v>0</v>
      </c>
    </row>
    <row r="90" s="12" customFormat="1" ht="25.92" customHeight="1">
      <c r="A90" s="12"/>
      <c r="B90" s="191"/>
      <c r="C90" s="192"/>
      <c r="D90" s="193" t="s">
        <v>81</v>
      </c>
      <c r="E90" s="194" t="s">
        <v>220</v>
      </c>
      <c r="F90" s="194" t="s">
        <v>221</v>
      </c>
      <c r="G90" s="192"/>
      <c r="H90" s="192"/>
      <c r="I90" s="195"/>
      <c r="J90" s="196">
        <f>BK90</f>
        <v>0</v>
      </c>
      <c r="K90" s="192"/>
      <c r="L90" s="197"/>
      <c r="M90" s="198"/>
      <c r="N90" s="199"/>
      <c r="O90" s="199"/>
      <c r="P90" s="200">
        <f>P91+P137+P173+P180+P204+P207</f>
        <v>0</v>
      </c>
      <c r="Q90" s="199"/>
      <c r="R90" s="200">
        <f>R91+R137+R173+R180+R204+R207</f>
        <v>576.1004997</v>
      </c>
      <c r="S90" s="199"/>
      <c r="T90" s="201">
        <f>T91+T137+T173+T180+T204+T207</f>
        <v>644.39999999999998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2" t="s">
        <v>23</v>
      </c>
      <c r="AT90" s="203" t="s">
        <v>81</v>
      </c>
      <c r="AU90" s="203" t="s">
        <v>82</v>
      </c>
      <c r="AY90" s="202" t="s">
        <v>137</v>
      </c>
      <c r="BK90" s="204">
        <f>BK91+BK137+BK173+BK180+BK204+BK207</f>
        <v>0</v>
      </c>
    </row>
    <row r="91" s="12" customFormat="1" ht="22.8" customHeight="1">
      <c r="A91" s="12"/>
      <c r="B91" s="191"/>
      <c r="C91" s="192"/>
      <c r="D91" s="193" t="s">
        <v>81</v>
      </c>
      <c r="E91" s="205" t="s">
        <v>23</v>
      </c>
      <c r="F91" s="205" t="s">
        <v>222</v>
      </c>
      <c r="G91" s="192"/>
      <c r="H91" s="192"/>
      <c r="I91" s="195"/>
      <c r="J91" s="206">
        <f>BK91</f>
        <v>0</v>
      </c>
      <c r="K91" s="192"/>
      <c r="L91" s="197"/>
      <c r="M91" s="198"/>
      <c r="N91" s="199"/>
      <c r="O91" s="199"/>
      <c r="P91" s="200">
        <f>SUM(P92:P136)</f>
        <v>0</v>
      </c>
      <c r="Q91" s="199"/>
      <c r="R91" s="200">
        <f>SUM(R92:R136)</f>
        <v>1.15384</v>
      </c>
      <c r="S91" s="199"/>
      <c r="T91" s="201">
        <f>SUM(T92:T136)</f>
        <v>606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2" t="s">
        <v>23</v>
      </c>
      <c r="AT91" s="203" t="s">
        <v>81</v>
      </c>
      <c r="AU91" s="203" t="s">
        <v>23</v>
      </c>
      <c r="AY91" s="202" t="s">
        <v>137</v>
      </c>
      <c r="BK91" s="204">
        <f>SUM(BK92:BK136)</f>
        <v>0</v>
      </c>
    </row>
    <row r="92" s="2" customFormat="1" ht="66.75" customHeight="1">
      <c r="A92" s="41"/>
      <c r="B92" s="42"/>
      <c r="C92" s="207" t="s">
        <v>23</v>
      </c>
      <c r="D92" s="207" t="s">
        <v>140</v>
      </c>
      <c r="E92" s="208" t="s">
        <v>2144</v>
      </c>
      <c r="F92" s="209" t="s">
        <v>2145</v>
      </c>
      <c r="G92" s="210" t="s">
        <v>225</v>
      </c>
      <c r="H92" s="211">
        <v>808</v>
      </c>
      <c r="I92" s="212"/>
      <c r="J92" s="213">
        <f>ROUND(I92*H92,2)</f>
        <v>0</v>
      </c>
      <c r="K92" s="209" t="s">
        <v>226</v>
      </c>
      <c r="L92" s="47"/>
      <c r="M92" s="214" t="s">
        <v>36</v>
      </c>
      <c r="N92" s="215" t="s">
        <v>53</v>
      </c>
      <c r="O92" s="87"/>
      <c r="P92" s="216">
        <f>O92*H92</f>
        <v>0</v>
      </c>
      <c r="Q92" s="216">
        <v>0</v>
      </c>
      <c r="R92" s="216">
        <f>Q92*H92</f>
        <v>0</v>
      </c>
      <c r="S92" s="216">
        <v>0.75</v>
      </c>
      <c r="T92" s="217">
        <f>S92*H92</f>
        <v>606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18" t="s">
        <v>150</v>
      </c>
      <c r="AT92" s="218" t="s">
        <v>140</v>
      </c>
      <c r="AU92" s="218" t="s">
        <v>91</v>
      </c>
      <c r="AY92" s="19" t="s">
        <v>137</v>
      </c>
      <c r="BE92" s="219">
        <f>IF(N92="základní",J92,0)</f>
        <v>0</v>
      </c>
      <c r="BF92" s="219">
        <f>IF(N92="snížená",J92,0)</f>
        <v>0</v>
      </c>
      <c r="BG92" s="219">
        <f>IF(N92="zákl. přenesená",J92,0)</f>
        <v>0</v>
      </c>
      <c r="BH92" s="219">
        <f>IF(N92="sníž. přenesená",J92,0)</f>
        <v>0</v>
      </c>
      <c r="BI92" s="219">
        <f>IF(N92="nulová",J92,0)</f>
        <v>0</v>
      </c>
      <c r="BJ92" s="19" t="s">
        <v>23</v>
      </c>
      <c r="BK92" s="219">
        <f>ROUND(I92*H92,2)</f>
        <v>0</v>
      </c>
      <c r="BL92" s="19" t="s">
        <v>150</v>
      </c>
      <c r="BM92" s="218" t="s">
        <v>2146</v>
      </c>
    </row>
    <row r="93" s="2" customFormat="1">
      <c r="A93" s="41"/>
      <c r="B93" s="42"/>
      <c r="C93" s="43"/>
      <c r="D93" s="256" t="s">
        <v>228</v>
      </c>
      <c r="E93" s="43"/>
      <c r="F93" s="257" t="s">
        <v>2147</v>
      </c>
      <c r="G93" s="43"/>
      <c r="H93" s="43"/>
      <c r="I93" s="258"/>
      <c r="J93" s="43"/>
      <c r="K93" s="43"/>
      <c r="L93" s="47"/>
      <c r="M93" s="259"/>
      <c r="N93" s="260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19" t="s">
        <v>228</v>
      </c>
      <c r="AU93" s="19" t="s">
        <v>91</v>
      </c>
    </row>
    <row r="94" s="14" customFormat="1">
      <c r="A94" s="14"/>
      <c r="B94" s="231"/>
      <c r="C94" s="232"/>
      <c r="D94" s="222" t="s">
        <v>147</v>
      </c>
      <c r="E94" s="233" t="s">
        <v>36</v>
      </c>
      <c r="F94" s="234" t="s">
        <v>2148</v>
      </c>
      <c r="G94" s="232"/>
      <c r="H94" s="235">
        <v>808</v>
      </c>
      <c r="I94" s="236"/>
      <c r="J94" s="232"/>
      <c r="K94" s="232"/>
      <c r="L94" s="237"/>
      <c r="M94" s="238"/>
      <c r="N94" s="239"/>
      <c r="O94" s="239"/>
      <c r="P94" s="239"/>
      <c r="Q94" s="239"/>
      <c r="R94" s="239"/>
      <c r="S94" s="239"/>
      <c r="T94" s="240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1" t="s">
        <v>147</v>
      </c>
      <c r="AU94" s="241" t="s">
        <v>91</v>
      </c>
      <c r="AV94" s="14" t="s">
        <v>91</v>
      </c>
      <c r="AW94" s="14" t="s">
        <v>43</v>
      </c>
      <c r="AX94" s="14" t="s">
        <v>23</v>
      </c>
      <c r="AY94" s="241" t="s">
        <v>137</v>
      </c>
    </row>
    <row r="95" s="2" customFormat="1" ht="44.25" customHeight="1">
      <c r="A95" s="41"/>
      <c r="B95" s="42"/>
      <c r="C95" s="207" t="s">
        <v>91</v>
      </c>
      <c r="D95" s="207" t="s">
        <v>140</v>
      </c>
      <c r="E95" s="208" t="s">
        <v>239</v>
      </c>
      <c r="F95" s="209" t="s">
        <v>240</v>
      </c>
      <c r="G95" s="210" t="s">
        <v>234</v>
      </c>
      <c r="H95" s="211">
        <v>50</v>
      </c>
      <c r="I95" s="212"/>
      <c r="J95" s="213">
        <f>ROUND(I95*H95,2)</f>
        <v>0</v>
      </c>
      <c r="K95" s="209" t="s">
        <v>226</v>
      </c>
      <c r="L95" s="47"/>
      <c r="M95" s="214" t="s">
        <v>36</v>
      </c>
      <c r="N95" s="215" t="s">
        <v>53</v>
      </c>
      <c r="O95" s="87"/>
      <c r="P95" s="216">
        <f>O95*H95</f>
        <v>0</v>
      </c>
      <c r="Q95" s="216">
        <v>0</v>
      </c>
      <c r="R95" s="216">
        <f>Q95*H95</f>
        <v>0</v>
      </c>
      <c r="S95" s="216">
        <v>0</v>
      </c>
      <c r="T95" s="217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18" t="s">
        <v>150</v>
      </c>
      <c r="AT95" s="218" t="s">
        <v>140</v>
      </c>
      <c r="AU95" s="218" t="s">
        <v>91</v>
      </c>
      <c r="AY95" s="19" t="s">
        <v>137</v>
      </c>
      <c r="BE95" s="219">
        <f>IF(N95="základní",J95,0)</f>
        <v>0</v>
      </c>
      <c r="BF95" s="219">
        <f>IF(N95="snížená",J95,0)</f>
        <v>0</v>
      </c>
      <c r="BG95" s="219">
        <f>IF(N95="zákl. přenesená",J95,0)</f>
        <v>0</v>
      </c>
      <c r="BH95" s="219">
        <f>IF(N95="sníž. přenesená",J95,0)</f>
        <v>0</v>
      </c>
      <c r="BI95" s="219">
        <f>IF(N95="nulová",J95,0)</f>
        <v>0</v>
      </c>
      <c r="BJ95" s="19" t="s">
        <v>23</v>
      </c>
      <c r="BK95" s="219">
        <f>ROUND(I95*H95,2)</f>
        <v>0</v>
      </c>
      <c r="BL95" s="19" t="s">
        <v>150</v>
      </c>
      <c r="BM95" s="218" t="s">
        <v>2149</v>
      </c>
    </row>
    <row r="96" s="2" customFormat="1">
      <c r="A96" s="41"/>
      <c r="B96" s="42"/>
      <c r="C96" s="43"/>
      <c r="D96" s="256" t="s">
        <v>228</v>
      </c>
      <c r="E96" s="43"/>
      <c r="F96" s="257" t="s">
        <v>242</v>
      </c>
      <c r="G96" s="43"/>
      <c r="H96" s="43"/>
      <c r="I96" s="258"/>
      <c r="J96" s="43"/>
      <c r="K96" s="43"/>
      <c r="L96" s="47"/>
      <c r="M96" s="259"/>
      <c r="N96" s="260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19" t="s">
        <v>228</v>
      </c>
      <c r="AU96" s="19" t="s">
        <v>91</v>
      </c>
    </row>
    <row r="97" s="13" customFormat="1">
      <c r="A97" s="13"/>
      <c r="B97" s="220"/>
      <c r="C97" s="221"/>
      <c r="D97" s="222" t="s">
        <v>147</v>
      </c>
      <c r="E97" s="223" t="s">
        <v>36</v>
      </c>
      <c r="F97" s="224" t="s">
        <v>2150</v>
      </c>
      <c r="G97" s="221"/>
      <c r="H97" s="223" t="s">
        <v>36</v>
      </c>
      <c r="I97" s="225"/>
      <c r="J97" s="221"/>
      <c r="K97" s="221"/>
      <c r="L97" s="226"/>
      <c r="M97" s="227"/>
      <c r="N97" s="228"/>
      <c r="O97" s="228"/>
      <c r="P97" s="228"/>
      <c r="Q97" s="228"/>
      <c r="R97" s="228"/>
      <c r="S97" s="228"/>
      <c r="T97" s="229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0" t="s">
        <v>147</v>
      </c>
      <c r="AU97" s="230" t="s">
        <v>91</v>
      </c>
      <c r="AV97" s="13" t="s">
        <v>23</v>
      </c>
      <c r="AW97" s="13" t="s">
        <v>43</v>
      </c>
      <c r="AX97" s="13" t="s">
        <v>82</v>
      </c>
      <c r="AY97" s="230" t="s">
        <v>137</v>
      </c>
    </row>
    <row r="98" s="14" customFormat="1">
      <c r="A98" s="14"/>
      <c r="B98" s="231"/>
      <c r="C98" s="232"/>
      <c r="D98" s="222" t="s">
        <v>147</v>
      </c>
      <c r="E98" s="233" t="s">
        <v>36</v>
      </c>
      <c r="F98" s="234" t="s">
        <v>2151</v>
      </c>
      <c r="G98" s="232"/>
      <c r="H98" s="235">
        <v>50</v>
      </c>
      <c r="I98" s="236"/>
      <c r="J98" s="232"/>
      <c r="K98" s="232"/>
      <c r="L98" s="237"/>
      <c r="M98" s="238"/>
      <c r="N98" s="239"/>
      <c r="O98" s="239"/>
      <c r="P98" s="239"/>
      <c r="Q98" s="239"/>
      <c r="R98" s="239"/>
      <c r="S98" s="239"/>
      <c r="T98" s="240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1" t="s">
        <v>147</v>
      </c>
      <c r="AU98" s="241" t="s">
        <v>91</v>
      </c>
      <c r="AV98" s="14" t="s">
        <v>91</v>
      </c>
      <c r="AW98" s="14" t="s">
        <v>43</v>
      </c>
      <c r="AX98" s="14" t="s">
        <v>23</v>
      </c>
      <c r="AY98" s="241" t="s">
        <v>137</v>
      </c>
    </row>
    <row r="99" s="2" customFormat="1" ht="21.75" customHeight="1">
      <c r="A99" s="41"/>
      <c r="B99" s="42"/>
      <c r="C99" s="207" t="s">
        <v>159</v>
      </c>
      <c r="D99" s="207" t="s">
        <v>140</v>
      </c>
      <c r="E99" s="208" t="s">
        <v>2152</v>
      </c>
      <c r="F99" s="209" t="s">
        <v>2153</v>
      </c>
      <c r="G99" s="210" t="s">
        <v>225</v>
      </c>
      <c r="H99" s="211">
        <v>248</v>
      </c>
      <c r="I99" s="212"/>
      <c r="J99" s="213">
        <f>ROUND(I99*H99,2)</f>
        <v>0</v>
      </c>
      <c r="K99" s="209" t="s">
        <v>226</v>
      </c>
      <c r="L99" s="47"/>
      <c r="M99" s="214" t="s">
        <v>36</v>
      </c>
      <c r="N99" s="215" t="s">
        <v>53</v>
      </c>
      <c r="O99" s="87"/>
      <c r="P99" s="216">
        <f>O99*H99</f>
        <v>0</v>
      </c>
      <c r="Q99" s="216">
        <v>0</v>
      </c>
      <c r="R99" s="216">
        <f>Q99*H99</f>
        <v>0</v>
      </c>
      <c r="S99" s="216">
        <v>0</v>
      </c>
      <c r="T99" s="217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18" t="s">
        <v>150</v>
      </c>
      <c r="AT99" s="218" t="s">
        <v>140</v>
      </c>
      <c r="AU99" s="218" t="s">
        <v>91</v>
      </c>
      <c r="AY99" s="19" t="s">
        <v>137</v>
      </c>
      <c r="BE99" s="219">
        <f>IF(N99="základní",J99,0)</f>
        <v>0</v>
      </c>
      <c r="BF99" s="219">
        <f>IF(N99="snížená",J99,0)</f>
        <v>0</v>
      </c>
      <c r="BG99" s="219">
        <f>IF(N99="zákl. přenesená",J99,0)</f>
        <v>0</v>
      </c>
      <c r="BH99" s="219">
        <f>IF(N99="sníž. přenesená",J99,0)</f>
        <v>0</v>
      </c>
      <c r="BI99" s="219">
        <f>IF(N99="nulová",J99,0)</f>
        <v>0</v>
      </c>
      <c r="BJ99" s="19" t="s">
        <v>23</v>
      </c>
      <c r="BK99" s="219">
        <f>ROUND(I99*H99,2)</f>
        <v>0</v>
      </c>
      <c r="BL99" s="19" t="s">
        <v>150</v>
      </c>
      <c r="BM99" s="218" t="s">
        <v>2154</v>
      </c>
    </row>
    <row r="100" s="2" customFormat="1">
      <c r="A100" s="41"/>
      <c r="B100" s="42"/>
      <c r="C100" s="43"/>
      <c r="D100" s="256" t="s">
        <v>228</v>
      </c>
      <c r="E100" s="43"/>
      <c r="F100" s="257" t="s">
        <v>2155</v>
      </c>
      <c r="G100" s="43"/>
      <c r="H100" s="43"/>
      <c r="I100" s="258"/>
      <c r="J100" s="43"/>
      <c r="K100" s="43"/>
      <c r="L100" s="47"/>
      <c r="M100" s="259"/>
      <c r="N100" s="260"/>
      <c r="O100" s="87"/>
      <c r="P100" s="87"/>
      <c r="Q100" s="87"/>
      <c r="R100" s="87"/>
      <c r="S100" s="87"/>
      <c r="T100" s="88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19" t="s">
        <v>228</v>
      </c>
      <c r="AU100" s="19" t="s">
        <v>91</v>
      </c>
    </row>
    <row r="101" s="14" customFormat="1">
      <c r="A101" s="14"/>
      <c r="B101" s="231"/>
      <c r="C101" s="232"/>
      <c r="D101" s="222" t="s">
        <v>147</v>
      </c>
      <c r="E101" s="233" t="s">
        <v>36</v>
      </c>
      <c r="F101" s="234" t="s">
        <v>1584</v>
      </c>
      <c r="G101" s="232"/>
      <c r="H101" s="235">
        <v>248</v>
      </c>
      <c r="I101" s="236"/>
      <c r="J101" s="232"/>
      <c r="K101" s="232"/>
      <c r="L101" s="237"/>
      <c r="M101" s="238"/>
      <c r="N101" s="239"/>
      <c r="O101" s="239"/>
      <c r="P101" s="239"/>
      <c r="Q101" s="239"/>
      <c r="R101" s="239"/>
      <c r="S101" s="239"/>
      <c r="T101" s="240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1" t="s">
        <v>147</v>
      </c>
      <c r="AU101" s="241" t="s">
        <v>91</v>
      </c>
      <c r="AV101" s="14" t="s">
        <v>91</v>
      </c>
      <c r="AW101" s="14" t="s">
        <v>43</v>
      </c>
      <c r="AX101" s="14" t="s">
        <v>23</v>
      </c>
      <c r="AY101" s="241" t="s">
        <v>137</v>
      </c>
    </row>
    <row r="102" s="2" customFormat="1" ht="16.5" customHeight="1">
      <c r="A102" s="41"/>
      <c r="B102" s="42"/>
      <c r="C102" s="261" t="s">
        <v>150</v>
      </c>
      <c r="D102" s="261" t="s">
        <v>285</v>
      </c>
      <c r="E102" s="262" t="s">
        <v>2156</v>
      </c>
      <c r="F102" s="263" t="s">
        <v>2157</v>
      </c>
      <c r="G102" s="264" t="s">
        <v>932</v>
      </c>
      <c r="H102" s="265">
        <v>7.4400000000000004</v>
      </c>
      <c r="I102" s="266"/>
      <c r="J102" s="267">
        <f>ROUND(I102*H102,2)</f>
        <v>0</v>
      </c>
      <c r="K102" s="263" t="s">
        <v>226</v>
      </c>
      <c r="L102" s="268"/>
      <c r="M102" s="269" t="s">
        <v>36</v>
      </c>
      <c r="N102" s="270" t="s">
        <v>53</v>
      </c>
      <c r="O102" s="87"/>
      <c r="P102" s="216">
        <f>O102*H102</f>
        <v>0</v>
      </c>
      <c r="Q102" s="216">
        <v>0.001</v>
      </c>
      <c r="R102" s="216">
        <f>Q102*H102</f>
        <v>0.0074400000000000004</v>
      </c>
      <c r="S102" s="216">
        <v>0</v>
      </c>
      <c r="T102" s="217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18" t="s">
        <v>182</v>
      </c>
      <c r="AT102" s="218" t="s">
        <v>285</v>
      </c>
      <c r="AU102" s="218" t="s">
        <v>91</v>
      </c>
      <c r="AY102" s="19" t="s">
        <v>137</v>
      </c>
      <c r="BE102" s="219">
        <f>IF(N102="základní",J102,0)</f>
        <v>0</v>
      </c>
      <c r="BF102" s="219">
        <f>IF(N102="snížená",J102,0)</f>
        <v>0</v>
      </c>
      <c r="BG102" s="219">
        <f>IF(N102="zákl. přenesená",J102,0)</f>
        <v>0</v>
      </c>
      <c r="BH102" s="219">
        <f>IF(N102="sníž. přenesená",J102,0)</f>
        <v>0</v>
      </c>
      <c r="BI102" s="219">
        <f>IF(N102="nulová",J102,0)</f>
        <v>0</v>
      </c>
      <c r="BJ102" s="19" t="s">
        <v>23</v>
      </c>
      <c r="BK102" s="219">
        <f>ROUND(I102*H102,2)</f>
        <v>0</v>
      </c>
      <c r="BL102" s="19" t="s">
        <v>150</v>
      </c>
      <c r="BM102" s="218" t="s">
        <v>2158</v>
      </c>
    </row>
    <row r="103" s="14" customFormat="1">
      <c r="A103" s="14"/>
      <c r="B103" s="231"/>
      <c r="C103" s="232"/>
      <c r="D103" s="222" t="s">
        <v>147</v>
      </c>
      <c r="E103" s="233" t="s">
        <v>36</v>
      </c>
      <c r="F103" s="234" t="s">
        <v>2159</v>
      </c>
      <c r="G103" s="232"/>
      <c r="H103" s="235">
        <v>7.4400000000000004</v>
      </c>
      <c r="I103" s="236"/>
      <c r="J103" s="232"/>
      <c r="K103" s="232"/>
      <c r="L103" s="237"/>
      <c r="M103" s="238"/>
      <c r="N103" s="239"/>
      <c r="O103" s="239"/>
      <c r="P103" s="239"/>
      <c r="Q103" s="239"/>
      <c r="R103" s="239"/>
      <c r="S103" s="239"/>
      <c r="T103" s="240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1" t="s">
        <v>147</v>
      </c>
      <c r="AU103" s="241" t="s">
        <v>91</v>
      </c>
      <c r="AV103" s="14" t="s">
        <v>91</v>
      </c>
      <c r="AW103" s="14" t="s">
        <v>43</v>
      </c>
      <c r="AX103" s="14" t="s">
        <v>23</v>
      </c>
      <c r="AY103" s="241" t="s">
        <v>137</v>
      </c>
    </row>
    <row r="104" s="2" customFormat="1" ht="24.15" customHeight="1">
      <c r="A104" s="41"/>
      <c r="B104" s="42"/>
      <c r="C104" s="207" t="s">
        <v>136</v>
      </c>
      <c r="D104" s="207" t="s">
        <v>140</v>
      </c>
      <c r="E104" s="208" t="s">
        <v>2160</v>
      </c>
      <c r="F104" s="209" t="s">
        <v>2161</v>
      </c>
      <c r="G104" s="210" t="s">
        <v>225</v>
      </c>
      <c r="H104" s="211">
        <v>248</v>
      </c>
      <c r="I104" s="212"/>
      <c r="J104" s="213">
        <f>ROUND(I104*H104,2)</f>
        <v>0</v>
      </c>
      <c r="K104" s="209" t="s">
        <v>226</v>
      </c>
      <c r="L104" s="47"/>
      <c r="M104" s="214" t="s">
        <v>36</v>
      </c>
      <c r="N104" s="215" t="s">
        <v>53</v>
      </c>
      <c r="O104" s="87"/>
      <c r="P104" s="216">
        <f>O104*H104</f>
        <v>0</v>
      </c>
      <c r="Q104" s="216">
        <v>0</v>
      </c>
      <c r="R104" s="216">
        <f>Q104*H104</f>
        <v>0</v>
      </c>
      <c r="S104" s="216">
        <v>0</v>
      </c>
      <c r="T104" s="217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18" t="s">
        <v>150</v>
      </c>
      <c r="AT104" s="218" t="s">
        <v>140</v>
      </c>
      <c r="AU104" s="218" t="s">
        <v>91</v>
      </c>
      <c r="AY104" s="19" t="s">
        <v>137</v>
      </c>
      <c r="BE104" s="219">
        <f>IF(N104="základní",J104,0)</f>
        <v>0</v>
      </c>
      <c r="BF104" s="219">
        <f>IF(N104="snížená",J104,0)</f>
        <v>0</v>
      </c>
      <c r="BG104" s="219">
        <f>IF(N104="zákl. přenesená",J104,0)</f>
        <v>0</v>
      </c>
      <c r="BH104" s="219">
        <f>IF(N104="sníž. přenesená",J104,0)</f>
        <v>0</v>
      </c>
      <c r="BI104" s="219">
        <f>IF(N104="nulová",J104,0)</f>
        <v>0</v>
      </c>
      <c r="BJ104" s="19" t="s">
        <v>23</v>
      </c>
      <c r="BK104" s="219">
        <f>ROUND(I104*H104,2)</f>
        <v>0</v>
      </c>
      <c r="BL104" s="19" t="s">
        <v>150</v>
      </c>
      <c r="BM104" s="218" t="s">
        <v>2162</v>
      </c>
    </row>
    <row r="105" s="2" customFormat="1">
      <c r="A105" s="41"/>
      <c r="B105" s="42"/>
      <c r="C105" s="43"/>
      <c r="D105" s="256" t="s">
        <v>228</v>
      </c>
      <c r="E105" s="43"/>
      <c r="F105" s="257" t="s">
        <v>2163</v>
      </c>
      <c r="G105" s="43"/>
      <c r="H105" s="43"/>
      <c r="I105" s="258"/>
      <c r="J105" s="43"/>
      <c r="K105" s="43"/>
      <c r="L105" s="47"/>
      <c r="M105" s="259"/>
      <c r="N105" s="260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19" t="s">
        <v>228</v>
      </c>
      <c r="AU105" s="19" t="s">
        <v>91</v>
      </c>
    </row>
    <row r="106" s="14" customFormat="1">
      <c r="A106" s="14"/>
      <c r="B106" s="231"/>
      <c r="C106" s="232"/>
      <c r="D106" s="222" t="s">
        <v>147</v>
      </c>
      <c r="E106" s="233" t="s">
        <v>36</v>
      </c>
      <c r="F106" s="234" t="s">
        <v>1584</v>
      </c>
      <c r="G106" s="232"/>
      <c r="H106" s="235">
        <v>248</v>
      </c>
      <c r="I106" s="236"/>
      <c r="J106" s="232"/>
      <c r="K106" s="232"/>
      <c r="L106" s="237"/>
      <c r="M106" s="238"/>
      <c r="N106" s="239"/>
      <c r="O106" s="239"/>
      <c r="P106" s="239"/>
      <c r="Q106" s="239"/>
      <c r="R106" s="239"/>
      <c r="S106" s="239"/>
      <c r="T106" s="240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1" t="s">
        <v>147</v>
      </c>
      <c r="AU106" s="241" t="s">
        <v>91</v>
      </c>
      <c r="AV106" s="14" t="s">
        <v>91</v>
      </c>
      <c r="AW106" s="14" t="s">
        <v>43</v>
      </c>
      <c r="AX106" s="14" t="s">
        <v>23</v>
      </c>
      <c r="AY106" s="241" t="s">
        <v>137</v>
      </c>
    </row>
    <row r="107" s="2" customFormat="1" ht="24.15" customHeight="1">
      <c r="A107" s="41"/>
      <c r="B107" s="42"/>
      <c r="C107" s="207" t="s">
        <v>171</v>
      </c>
      <c r="D107" s="207" t="s">
        <v>140</v>
      </c>
      <c r="E107" s="208" t="s">
        <v>2164</v>
      </c>
      <c r="F107" s="209" t="s">
        <v>2165</v>
      </c>
      <c r="G107" s="210" t="s">
        <v>225</v>
      </c>
      <c r="H107" s="211">
        <v>248</v>
      </c>
      <c r="I107" s="212"/>
      <c r="J107" s="213">
        <f>ROUND(I107*H107,2)</f>
        <v>0</v>
      </c>
      <c r="K107" s="209" t="s">
        <v>226</v>
      </c>
      <c r="L107" s="47"/>
      <c r="M107" s="214" t="s">
        <v>36</v>
      </c>
      <c r="N107" s="215" t="s">
        <v>53</v>
      </c>
      <c r="O107" s="87"/>
      <c r="P107" s="216">
        <f>O107*H107</f>
        <v>0</v>
      </c>
      <c r="Q107" s="216">
        <v>0</v>
      </c>
      <c r="R107" s="216">
        <f>Q107*H107</f>
        <v>0</v>
      </c>
      <c r="S107" s="216">
        <v>0</v>
      </c>
      <c r="T107" s="217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18" t="s">
        <v>150</v>
      </c>
      <c r="AT107" s="218" t="s">
        <v>140</v>
      </c>
      <c r="AU107" s="218" t="s">
        <v>91</v>
      </c>
      <c r="AY107" s="19" t="s">
        <v>137</v>
      </c>
      <c r="BE107" s="219">
        <f>IF(N107="základní",J107,0)</f>
        <v>0</v>
      </c>
      <c r="BF107" s="219">
        <f>IF(N107="snížená",J107,0)</f>
        <v>0</v>
      </c>
      <c r="BG107" s="219">
        <f>IF(N107="zákl. přenesená",J107,0)</f>
        <v>0</v>
      </c>
      <c r="BH107" s="219">
        <f>IF(N107="sníž. přenesená",J107,0)</f>
        <v>0</v>
      </c>
      <c r="BI107" s="219">
        <f>IF(N107="nulová",J107,0)</f>
        <v>0</v>
      </c>
      <c r="BJ107" s="19" t="s">
        <v>23</v>
      </c>
      <c r="BK107" s="219">
        <f>ROUND(I107*H107,2)</f>
        <v>0</v>
      </c>
      <c r="BL107" s="19" t="s">
        <v>150</v>
      </c>
      <c r="BM107" s="218" t="s">
        <v>2166</v>
      </c>
    </row>
    <row r="108" s="2" customFormat="1">
      <c r="A108" s="41"/>
      <c r="B108" s="42"/>
      <c r="C108" s="43"/>
      <c r="D108" s="256" t="s">
        <v>228</v>
      </c>
      <c r="E108" s="43"/>
      <c r="F108" s="257" t="s">
        <v>2167</v>
      </c>
      <c r="G108" s="43"/>
      <c r="H108" s="43"/>
      <c r="I108" s="258"/>
      <c r="J108" s="43"/>
      <c r="K108" s="43"/>
      <c r="L108" s="47"/>
      <c r="M108" s="259"/>
      <c r="N108" s="260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19" t="s">
        <v>228</v>
      </c>
      <c r="AU108" s="19" t="s">
        <v>91</v>
      </c>
    </row>
    <row r="109" s="14" customFormat="1">
      <c r="A109" s="14"/>
      <c r="B109" s="231"/>
      <c r="C109" s="232"/>
      <c r="D109" s="222" t="s">
        <v>147</v>
      </c>
      <c r="E109" s="233" t="s">
        <v>36</v>
      </c>
      <c r="F109" s="234" t="s">
        <v>1584</v>
      </c>
      <c r="G109" s="232"/>
      <c r="H109" s="235">
        <v>248</v>
      </c>
      <c r="I109" s="236"/>
      <c r="J109" s="232"/>
      <c r="K109" s="232"/>
      <c r="L109" s="237"/>
      <c r="M109" s="238"/>
      <c r="N109" s="239"/>
      <c r="O109" s="239"/>
      <c r="P109" s="239"/>
      <c r="Q109" s="239"/>
      <c r="R109" s="239"/>
      <c r="S109" s="239"/>
      <c r="T109" s="240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1" t="s">
        <v>147</v>
      </c>
      <c r="AU109" s="241" t="s">
        <v>91</v>
      </c>
      <c r="AV109" s="14" t="s">
        <v>91</v>
      </c>
      <c r="AW109" s="14" t="s">
        <v>43</v>
      </c>
      <c r="AX109" s="14" t="s">
        <v>23</v>
      </c>
      <c r="AY109" s="241" t="s">
        <v>137</v>
      </c>
    </row>
    <row r="110" s="2" customFormat="1" ht="21.75" customHeight="1">
      <c r="A110" s="41"/>
      <c r="B110" s="42"/>
      <c r="C110" s="207" t="s">
        <v>177</v>
      </c>
      <c r="D110" s="207" t="s">
        <v>140</v>
      </c>
      <c r="E110" s="208" t="s">
        <v>2168</v>
      </c>
      <c r="F110" s="209" t="s">
        <v>2169</v>
      </c>
      <c r="G110" s="210" t="s">
        <v>225</v>
      </c>
      <c r="H110" s="211">
        <v>248</v>
      </c>
      <c r="I110" s="212"/>
      <c r="J110" s="213">
        <f>ROUND(I110*H110,2)</f>
        <v>0</v>
      </c>
      <c r="K110" s="209" t="s">
        <v>226</v>
      </c>
      <c r="L110" s="47"/>
      <c r="M110" s="214" t="s">
        <v>36</v>
      </c>
      <c r="N110" s="215" t="s">
        <v>53</v>
      </c>
      <c r="O110" s="87"/>
      <c r="P110" s="216">
        <f>O110*H110</f>
        <v>0</v>
      </c>
      <c r="Q110" s="216">
        <v>0</v>
      </c>
      <c r="R110" s="216">
        <f>Q110*H110</f>
        <v>0</v>
      </c>
      <c r="S110" s="216">
        <v>0</v>
      </c>
      <c r="T110" s="217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18" t="s">
        <v>150</v>
      </c>
      <c r="AT110" s="218" t="s">
        <v>140</v>
      </c>
      <c r="AU110" s="218" t="s">
        <v>91</v>
      </c>
      <c r="AY110" s="19" t="s">
        <v>137</v>
      </c>
      <c r="BE110" s="219">
        <f>IF(N110="základní",J110,0)</f>
        <v>0</v>
      </c>
      <c r="BF110" s="219">
        <f>IF(N110="snížená",J110,0)</f>
        <v>0</v>
      </c>
      <c r="BG110" s="219">
        <f>IF(N110="zákl. přenesená",J110,0)</f>
        <v>0</v>
      </c>
      <c r="BH110" s="219">
        <f>IF(N110="sníž. přenesená",J110,0)</f>
        <v>0</v>
      </c>
      <c r="BI110" s="219">
        <f>IF(N110="nulová",J110,0)</f>
        <v>0</v>
      </c>
      <c r="BJ110" s="19" t="s">
        <v>23</v>
      </c>
      <c r="BK110" s="219">
        <f>ROUND(I110*H110,2)</f>
        <v>0</v>
      </c>
      <c r="BL110" s="19" t="s">
        <v>150</v>
      </c>
      <c r="BM110" s="218" t="s">
        <v>2170</v>
      </c>
    </row>
    <row r="111" s="2" customFormat="1">
      <c r="A111" s="41"/>
      <c r="B111" s="42"/>
      <c r="C111" s="43"/>
      <c r="D111" s="256" t="s">
        <v>228</v>
      </c>
      <c r="E111" s="43"/>
      <c r="F111" s="257" t="s">
        <v>2171</v>
      </c>
      <c r="G111" s="43"/>
      <c r="H111" s="43"/>
      <c r="I111" s="258"/>
      <c r="J111" s="43"/>
      <c r="K111" s="43"/>
      <c r="L111" s="47"/>
      <c r="M111" s="259"/>
      <c r="N111" s="260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19" t="s">
        <v>228</v>
      </c>
      <c r="AU111" s="19" t="s">
        <v>91</v>
      </c>
    </row>
    <row r="112" s="14" customFormat="1">
      <c r="A112" s="14"/>
      <c r="B112" s="231"/>
      <c r="C112" s="232"/>
      <c r="D112" s="222" t="s">
        <v>147</v>
      </c>
      <c r="E112" s="233" t="s">
        <v>36</v>
      </c>
      <c r="F112" s="234" t="s">
        <v>1584</v>
      </c>
      <c r="G112" s="232"/>
      <c r="H112" s="235">
        <v>248</v>
      </c>
      <c r="I112" s="236"/>
      <c r="J112" s="232"/>
      <c r="K112" s="232"/>
      <c r="L112" s="237"/>
      <c r="M112" s="238"/>
      <c r="N112" s="239"/>
      <c r="O112" s="239"/>
      <c r="P112" s="239"/>
      <c r="Q112" s="239"/>
      <c r="R112" s="239"/>
      <c r="S112" s="239"/>
      <c r="T112" s="240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1" t="s">
        <v>147</v>
      </c>
      <c r="AU112" s="241" t="s">
        <v>91</v>
      </c>
      <c r="AV112" s="14" t="s">
        <v>91</v>
      </c>
      <c r="AW112" s="14" t="s">
        <v>43</v>
      </c>
      <c r="AX112" s="14" t="s">
        <v>23</v>
      </c>
      <c r="AY112" s="241" t="s">
        <v>137</v>
      </c>
    </row>
    <row r="113" s="2" customFormat="1" ht="21.75" customHeight="1">
      <c r="A113" s="41"/>
      <c r="B113" s="42"/>
      <c r="C113" s="207" t="s">
        <v>182</v>
      </c>
      <c r="D113" s="207" t="s">
        <v>140</v>
      </c>
      <c r="E113" s="208" t="s">
        <v>2172</v>
      </c>
      <c r="F113" s="209" t="s">
        <v>2173</v>
      </c>
      <c r="G113" s="210" t="s">
        <v>225</v>
      </c>
      <c r="H113" s="211">
        <v>248</v>
      </c>
      <c r="I113" s="212"/>
      <c r="J113" s="213">
        <f>ROUND(I113*H113,2)</f>
        <v>0</v>
      </c>
      <c r="K113" s="209" t="s">
        <v>226</v>
      </c>
      <c r="L113" s="47"/>
      <c r="M113" s="214" t="s">
        <v>36</v>
      </c>
      <c r="N113" s="215" t="s">
        <v>53</v>
      </c>
      <c r="O113" s="87"/>
      <c r="P113" s="216">
        <f>O113*H113</f>
        <v>0</v>
      </c>
      <c r="Q113" s="216">
        <v>0</v>
      </c>
      <c r="R113" s="216">
        <f>Q113*H113</f>
        <v>0</v>
      </c>
      <c r="S113" s="216">
        <v>0</v>
      </c>
      <c r="T113" s="217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18" t="s">
        <v>150</v>
      </c>
      <c r="AT113" s="218" t="s">
        <v>140</v>
      </c>
      <c r="AU113" s="218" t="s">
        <v>91</v>
      </c>
      <c r="AY113" s="19" t="s">
        <v>137</v>
      </c>
      <c r="BE113" s="219">
        <f>IF(N113="základní",J113,0)</f>
        <v>0</v>
      </c>
      <c r="BF113" s="219">
        <f>IF(N113="snížená",J113,0)</f>
        <v>0</v>
      </c>
      <c r="BG113" s="219">
        <f>IF(N113="zákl. přenesená",J113,0)</f>
        <v>0</v>
      </c>
      <c r="BH113" s="219">
        <f>IF(N113="sníž. přenesená",J113,0)</f>
        <v>0</v>
      </c>
      <c r="BI113" s="219">
        <f>IF(N113="nulová",J113,0)</f>
        <v>0</v>
      </c>
      <c r="BJ113" s="19" t="s">
        <v>23</v>
      </c>
      <c r="BK113" s="219">
        <f>ROUND(I113*H113,2)</f>
        <v>0</v>
      </c>
      <c r="BL113" s="19" t="s">
        <v>150</v>
      </c>
      <c r="BM113" s="218" t="s">
        <v>2174</v>
      </c>
    </row>
    <row r="114" s="2" customFormat="1">
      <c r="A114" s="41"/>
      <c r="B114" s="42"/>
      <c r="C114" s="43"/>
      <c r="D114" s="256" t="s">
        <v>228</v>
      </c>
      <c r="E114" s="43"/>
      <c r="F114" s="257" t="s">
        <v>2175</v>
      </c>
      <c r="G114" s="43"/>
      <c r="H114" s="43"/>
      <c r="I114" s="258"/>
      <c r="J114" s="43"/>
      <c r="K114" s="43"/>
      <c r="L114" s="47"/>
      <c r="M114" s="259"/>
      <c r="N114" s="260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19" t="s">
        <v>228</v>
      </c>
      <c r="AU114" s="19" t="s">
        <v>91</v>
      </c>
    </row>
    <row r="115" s="14" customFormat="1">
      <c r="A115" s="14"/>
      <c r="B115" s="231"/>
      <c r="C115" s="232"/>
      <c r="D115" s="222" t="s">
        <v>147</v>
      </c>
      <c r="E115" s="233" t="s">
        <v>36</v>
      </c>
      <c r="F115" s="234" t="s">
        <v>1584</v>
      </c>
      <c r="G115" s="232"/>
      <c r="H115" s="235">
        <v>248</v>
      </c>
      <c r="I115" s="236"/>
      <c r="J115" s="232"/>
      <c r="K115" s="232"/>
      <c r="L115" s="237"/>
      <c r="M115" s="238"/>
      <c r="N115" s="239"/>
      <c r="O115" s="239"/>
      <c r="P115" s="239"/>
      <c r="Q115" s="239"/>
      <c r="R115" s="239"/>
      <c r="S115" s="239"/>
      <c r="T115" s="240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1" t="s">
        <v>147</v>
      </c>
      <c r="AU115" s="241" t="s">
        <v>91</v>
      </c>
      <c r="AV115" s="14" t="s">
        <v>91</v>
      </c>
      <c r="AW115" s="14" t="s">
        <v>43</v>
      </c>
      <c r="AX115" s="14" t="s">
        <v>23</v>
      </c>
      <c r="AY115" s="241" t="s">
        <v>137</v>
      </c>
    </row>
    <row r="116" s="2" customFormat="1" ht="55.5" customHeight="1">
      <c r="A116" s="41"/>
      <c r="B116" s="42"/>
      <c r="C116" s="207" t="s">
        <v>277</v>
      </c>
      <c r="D116" s="207" t="s">
        <v>140</v>
      </c>
      <c r="E116" s="208" t="s">
        <v>2176</v>
      </c>
      <c r="F116" s="209" t="s">
        <v>2177</v>
      </c>
      <c r="G116" s="210" t="s">
        <v>394</v>
      </c>
      <c r="H116" s="211">
        <v>25</v>
      </c>
      <c r="I116" s="212"/>
      <c r="J116" s="213">
        <f>ROUND(I116*H116,2)</f>
        <v>0</v>
      </c>
      <c r="K116" s="209" t="s">
        <v>36</v>
      </c>
      <c r="L116" s="47"/>
      <c r="M116" s="214" t="s">
        <v>36</v>
      </c>
      <c r="N116" s="215" t="s">
        <v>53</v>
      </c>
      <c r="O116" s="87"/>
      <c r="P116" s="216">
        <f>O116*H116</f>
        <v>0</v>
      </c>
      <c r="Q116" s="216">
        <v>0</v>
      </c>
      <c r="R116" s="216">
        <f>Q116*H116</f>
        <v>0</v>
      </c>
      <c r="S116" s="216">
        <v>0</v>
      </c>
      <c r="T116" s="217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18" t="s">
        <v>150</v>
      </c>
      <c r="AT116" s="218" t="s">
        <v>140</v>
      </c>
      <c r="AU116" s="218" t="s">
        <v>91</v>
      </c>
      <c r="AY116" s="19" t="s">
        <v>137</v>
      </c>
      <c r="BE116" s="219">
        <f>IF(N116="základní",J116,0)</f>
        <v>0</v>
      </c>
      <c r="BF116" s="219">
        <f>IF(N116="snížená",J116,0)</f>
        <v>0</v>
      </c>
      <c r="BG116" s="219">
        <f>IF(N116="zákl. přenesená",J116,0)</f>
        <v>0</v>
      </c>
      <c r="BH116" s="219">
        <f>IF(N116="sníž. přenesená",J116,0)</f>
        <v>0</v>
      </c>
      <c r="BI116" s="219">
        <f>IF(N116="nulová",J116,0)</f>
        <v>0</v>
      </c>
      <c r="BJ116" s="19" t="s">
        <v>23</v>
      </c>
      <c r="BK116" s="219">
        <f>ROUND(I116*H116,2)</f>
        <v>0</v>
      </c>
      <c r="BL116" s="19" t="s">
        <v>150</v>
      </c>
      <c r="BM116" s="218" t="s">
        <v>2178</v>
      </c>
    </row>
    <row r="117" s="14" customFormat="1">
      <c r="A117" s="14"/>
      <c r="B117" s="231"/>
      <c r="C117" s="232"/>
      <c r="D117" s="222" t="s">
        <v>147</v>
      </c>
      <c r="E117" s="233" t="s">
        <v>36</v>
      </c>
      <c r="F117" s="234" t="s">
        <v>383</v>
      </c>
      <c r="G117" s="232"/>
      <c r="H117" s="235">
        <v>25</v>
      </c>
      <c r="I117" s="236"/>
      <c r="J117" s="232"/>
      <c r="K117" s="232"/>
      <c r="L117" s="237"/>
      <c r="M117" s="238"/>
      <c r="N117" s="239"/>
      <c r="O117" s="239"/>
      <c r="P117" s="239"/>
      <c r="Q117" s="239"/>
      <c r="R117" s="239"/>
      <c r="S117" s="239"/>
      <c r="T117" s="240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1" t="s">
        <v>147</v>
      </c>
      <c r="AU117" s="241" t="s">
        <v>91</v>
      </c>
      <c r="AV117" s="14" t="s">
        <v>91</v>
      </c>
      <c r="AW117" s="14" t="s">
        <v>43</v>
      </c>
      <c r="AX117" s="14" t="s">
        <v>23</v>
      </c>
      <c r="AY117" s="241" t="s">
        <v>137</v>
      </c>
    </row>
    <row r="118" s="2" customFormat="1" ht="21.75" customHeight="1">
      <c r="A118" s="41"/>
      <c r="B118" s="42"/>
      <c r="C118" s="261" t="s">
        <v>28</v>
      </c>
      <c r="D118" s="261" t="s">
        <v>285</v>
      </c>
      <c r="E118" s="262" t="s">
        <v>2179</v>
      </c>
      <c r="F118" s="263" t="s">
        <v>2180</v>
      </c>
      <c r="G118" s="264" t="s">
        <v>394</v>
      </c>
      <c r="H118" s="265">
        <v>3</v>
      </c>
      <c r="I118" s="266"/>
      <c r="J118" s="267">
        <f>ROUND(I118*H118,2)</f>
        <v>0</v>
      </c>
      <c r="K118" s="263" t="s">
        <v>144</v>
      </c>
      <c r="L118" s="268"/>
      <c r="M118" s="269" t="s">
        <v>36</v>
      </c>
      <c r="N118" s="270" t="s">
        <v>53</v>
      </c>
      <c r="O118" s="87"/>
      <c r="P118" s="216">
        <f>O118*H118</f>
        <v>0</v>
      </c>
      <c r="Q118" s="216">
        <v>0.0040000000000000001</v>
      </c>
      <c r="R118" s="216">
        <f>Q118*H118</f>
        <v>0.012</v>
      </c>
      <c r="S118" s="216">
        <v>0</v>
      </c>
      <c r="T118" s="217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18" t="s">
        <v>182</v>
      </c>
      <c r="AT118" s="218" t="s">
        <v>285</v>
      </c>
      <c r="AU118" s="218" t="s">
        <v>91</v>
      </c>
      <c r="AY118" s="19" t="s">
        <v>137</v>
      </c>
      <c r="BE118" s="219">
        <f>IF(N118="základní",J118,0)</f>
        <v>0</v>
      </c>
      <c r="BF118" s="219">
        <f>IF(N118="snížená",J118,0)</f>
        <v>0</v>
      </c>
      <c r="BG118" s="219">
        <f>IF(N118="zákl. přenesená",J118,0)</f>
        <v>0</v>
      </c>
      <c r="BH118" s="219">
        <f>IF(N118="sníž. přenesená",J118,0)</f>
        <v>0</v>
      </c>
      <c r="BI118" s="219">
        <f>IF(N118="nulová",J118,0)</f>
        <v>0</v>
      </c>
      <c r="BJ118" s="19" t="s">
        <v>23</v>
      </c>
      <c r="BK118" s="219">
        <f>ROUND(I118*H118,2)</f>
        <v>0</v>
      </c>
      <c r="BL118" s="19" t="s">
        <v>150</v>
      </c>
      <c r="BM118" s="218" t="s">
        <v>2181</v>
      </c>
    </row>
    <row r="119" s="2" customFormat="1" ht="24.15" customHeight="1">
      <c r="A119" s="41"/>
      <c r="B119" s="42"/>
      <c r="C119" s="261" t="s">
        <v>290</v>
      </c>
      <c r="D119" s="261" t="s">
        <v>285</v>
      </c>
      <c r="E119" s="262" t="s">
        <v>2182</v>
      </c>
      <c r="F119" s="263" t="s">
        <v>2183</v>
      </c>
      <c r="G119" s="264" t="s">
        <v>394</v>
      </c>
      <c r="H119" s="265">
        <v>12</v>
      </c>
      <c r="I119" s="266"/>
      <c r="J119" s="267">
        <f>ROUND(I119*H119,2)</f>
        <v>0</v>
      </c>
      <c r="K119" s="263" t="s">
        <v>36</v>
      </c>
      <c r="L119" s="268"/>
      <c r="M119" s="269" t="s">
        <v>36</v>
      </c>
      <c r="N119" s="270" t="s">
        <v>53</v>
      </c>
      <c r="O119" s="87"/>
      <c r="P119" s="216">
        <f>O119*H119</f>
        <v>0</v>
      </c>
      <c r="Q119" s="216">
        <v>0.0040000000000000001</v>
      </c>
      <c r="R119" s="216">
        <f>Q119*H119</f>
        <v>0.048000000000000001</v>
      </c>
      <c r="S119" s="216">
        <v>0</v>
      </c>
      <c r="T119" s="217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18" t="s">
        <v>182</v>
      </c>
      <c r="AT119" s="218" t="s">
        <v>285</v>
      </c>
      <c r="AU119" s="218" t="s">
        <v>91</v>
      </c>
      <c r="AY119" s="19" t="s">
        <v>137</v>
      </c>
      <c r="BE119" s="219">
        <f>IF(N119="základní",J119,0)</f>
        <v>0</v>
      </c>
      <c r="BF119" s="219">
        <f>IF(N119="snížená",J119,0)</f>
        <v>0</v>
      </c>
      <c r="BG119" s="219">
        <f>IF(N119="zákl. přenesená",J119,0)</f>
        <v>0</v>
      </c>
      <c r="BH119" s="219">
        <f>IF(N119="sníž. přenesená",J119,0)</f>
        <v>0</v>
      </c>
      <c r="BI119" s="219">
        <f>IF(N119="nulová",J119,0)</f>
        <v>0</v>
      </c>
      <c r="BJ119" s="19" t="s">
        <v>23</v>
      </c>
      <c r="BK119" s="219">
        <f>ROUND(I119*H119,2)</f>
        <v>0</v>
      </c>
      <c r="BL119" s="19" t="s">
        <v>150</v>
      </c>
      <c r="BM119" s="218" t="s">
        <v>2184</v>
      </c>
    </row>
    <row r="120" s="2" customFormat="1" ht="21.75" customHeight="1">
      <c r="A120" s="41"/>
      <c r="B120" s="42"/>
      <c r="C120" s="261" t="s">
        <v>8</v>
      </c>
      <c r="D120" s="261" t="s">
        <v>285</v>
      </c>
      <c r="E120" s="262" t="s">
        <v>2185</v>
      </c>
      <c r="F120" s="263" t="s">
        <v>2186</v>
      </c>
      <c r="G120" s="264" t="s">
        <v>394</v>
      </c>
      <c r="H120" s="265">
        <v>3</v>
      </c>
      <c r="I120" s="266"/>
      <c r="J120" s="267">
        <f>ROUND(I120*H120,2)</f>
        <v>0</v>
      </c>
      <c r="K120" s="263" t="s">
        <v>144</v>
      </c>
      <c r="L120" s="268"/>
      <c r="M120" s="269" t="s">
        <v>36</v>
      </c>
      <c r="N120" s="270" t="s">
        <v>53</v>
      </c>
      <c r="O120" s="87"/>
      <c r="P120" s="216">
        <f>O120*H120</f>
        <v>0</v>
      </c>
      <c r="Q120" s="216">
        <v>0.0040000000000000001</v>
      </c>
      <c r="R120" s="216">
        <f>Q120*H120</f>
        <v>0.012</v>
      </c>
      <c r="S120" s="216">
        <v>0</v>
      </c>
      <c r="T120" s="217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18" t="s">
        <v>182</v>
      </c>
      <c r="AT120" s="218" t="s">
        <v>285</v>
      </c>
      <c r="AU120" s="218" t="s">
        <v>91</v>
      </c>
      <c r="AY120" s="19" t="s">
        <v>137</v>
      </c>
      <c r="BE120" s="219">
        <f>IF(N120="základní",J120,0)</f>
        <v>0</v>
      </c>
      <c r="BF120" s="219">
        <f>IF(N120="snížená",J120,0)</f>
        <v>0</v>
      </c>
      <c r="BG120" s="219">
        <f>IF(N120="zákl. přenesená",J120,0)</f>
        <v>0</v>
      </c>
      <c r="BH120" s="219">
        <f>IF(N120="sníž. přenesená",J120,0)</f>
        <v>0</v>
      </c>
      <c r="BI120" s="219">
        <f>IF(N120="nulová",J120,0)</f>
        <v>0</v>
      </c>
      <c r="BJ120" s="19" t="s">
        <v>23</v>
      </c>
      <c r="BK120" s="219">
        <f>ROUND(I120*H120,2)</f>
        <v>0</v>
      </c>
      <c r="BL120" s="19" t="s">
        <v>150</v>
      </c>
      <c r="BM120" s="218" t="s">
        <v>2187</v>
      </c>
    </row>
    <row r="121" s="2" customFormat="1" ht="24.15" customHeight="1">
      <c r="A121" s="41"/>
      <c r="B121" s="42"/>
      <c r="C121" s="261" t="s">
        <v>301</v>
      </c>
      <c r="D121" s="261" t="s">
        <v>285</v>
      </c>
      <c r="E121" s="262" t="s">
        <v>2188</v>
      </c>
      <c r="F121" s="263" t="s">
        <v>2189</v>
      </c>
      <c r="G121" s="264" t="s">
        <v>394</v>
      </c>
      <c r="H121" s="265">
        <v>3</v>
      </c>
      <c r="I121" s="266"/>
      <c r="J121" s="267">
        <f>ROUND(I121*H121,2)</f>
        <v>0</v>
      </c>
      <c r="K121" s="263" t="s">
        <v>144</v>
      </c>
      <c r="L121" s="268"/>
      <c r="M121" s="269" t="s">
        <v>36</v>
      </c>
      <c r="N121" s="270" t="s">
        <v>53</v>
      </c>
      <c r="O121" s="87"/>
      <c r="P121" s="216">
        <f>O121*H121</f>
        <v>0</v>
      </c>
      <c r="Q121" s="216">
        <v>0.001</v>
      </c>
      <c r="R121" s="216">
        <f>Q121*H121</f>
        <v>0.0030000000000000001</v>
      </c>
      <c r="S121" s="216">
        <v>0</v>
      </c>
      <c r="T121" s="217">
        <f>S121*H121</f>
        <v>0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18" t="s">
        <v>182</v>
      </c>
      <c r="AT121" s="218" t="s">
        <v>285</v>
      </c>
      <c r="AU121" s="218" t="s">
        <v>91</v>
      </c>
      <c r="AY121" s="19" t="s">
        <v>137</v>
      </c>
      <c r="BE121" s="219">
        <f>IF(N121="základní",J121,0)</f>
        <v>0</v>
      </c>
      <c r="BF121" s="219">
        <f>IF(N121="snížená",J121,0)</f>
        <v>0</v>
      </c>
      <c r="BG121" s="219">
        <f>IF(N121="zákl. přenesená",J121,0)</f>
        <v>0</v>
      </c>
      <c r="BH121" s="219">
        <f>IF(N121="sníž. přenesená",J121,0)</f>
        <v>0</v>
      </c>
      <c r="BI121" s="219">
        <f>IF(N121="nulová",J121,0)</f>
        <v>0</v>
      </c>
      <c r="BJ121" s="19" t="s">
        <v>23</v>
      </c>
      <c r="BK121" s="219">
        <f>ROUND(I121*H121,2)</f>
        <v>0</v>
      </c>
      <c r="BL121" s="19" t="s">
        <v>150</v>
      </c>
      <c r="BM121" s="218" t="s">
        <v>2190</v>
      </c>
    </row>
    <row r="122" s="2" customFormat="1" ht="24.15" customHeight="1">
      <c r="A122" s="41"/>
      <c r="B122" s="42"/>
      <c r="C122" s="261" t="s">
        <v>308</v>
      </c>
      <c r="D122" s="261" t="s">
        <v>285</v>
      </c>
      <c r="E122" s="262" t="s">
        <v>2191</v>
      </c>
      <c r="F122" s="263" t="s">
        <v>2192</v>
      </c>
      <c r="G122" s="264" t="s">
        <v>394</v>
      </c>
      <c r="H122" s="265">
        <v>1</v>
      </c>
      <c r="I122" s="266"/>
      <c r="J122" s="267">
        <f>ROUND(I122*H122,2)</f>
        <v>0</v>
      </c>
      <c r="K122" s="263" t="s">
        <v>144</v>
      </c>
      <c r="L122" s="268"/>
      <c r="M122" s="269" t="s">
        <v>36</v>
      </c>
      <c r="N122" s="270" t="s">
        <v>53</v>
      </c>
      <c r="O122" s="87"/>
      <c r="P122" s="216">
        <f>O122*H122</f>
        <v>0</v>
      </c>
      <c r="Q122" s="216">
        <v>0.002</v>
      </c>
      <c r="R122" s="216">
        <f>Q122*H122</f>
        <v>0.002</v>
      </c>
      <c r="S122" s="216">
        <v>0</v>
      </c>
      <c r="T122" s="217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18" t="s">
        <v>182</v>
      </c>
      <c r="AT122" s="218" t="s">
        <v>285</v>
      </c>
      <c r="AU122" s="218" t="s">
        <v>91</v>
      </c>
      <c r="AY122" s="19" t="s">
        <v>137</v>
      </c>
      <c r="BE122" s="219">
        <f>IF(N122="základní",J122,0)</f>
        <v>0</v>
      </c>
      <c r="BF122" s="219">
        <f>IF(N122="snížená",J122,0)</f>
        <v>0</v>
      </c>
      <c r="BG122" s="219">
        <f>IF(N122="zákl. přenesená",J122,0)</f>
        <v>0</v>
      </c>
      <c r="BH122" s="219">
        <f>IF(N122="sníž. přenesená",J122,0)</f>
        <v>0</v>
      </c>
      <c r="BI122" s="219">
        <f>IF(N122="nulová",J122,0)</f>
        <v>0</v>
      </c>
      <c r="BJ122" s="19" t="s">
        <v>23</v>
      </c>
      <c r="BK122" s="219">
        <f>ROUND(I122*H122,2)</f>
        <v>0</v>
      </c>
      <c r="BL122" s="19" t="s">
        <v>150</v>
      </c>
      <c r="BM122" s="218" t="s">
        <v>2193</v>
      </c>
    </row>
    <row r="123" s="2" customFormat="1" ht="21.75" customHeight="1">
      <c r="A123" s="41"/>
      <c r="B123" s="42"/>
      <c r="C123" s="261" t="s">
        <v>318</v>
      </c>
      <c r="D123" s="261" t="s">
        <v>285</v>
      </c>
      <c r="E123" s="262" t="s">
        <v>2194</v>
      </c>
      <c r="F123" s="263" t="s">
        <v>2195</v>
      </c>
      <c r="G123" s="264" t="s">
        <v>394</v>
      </c>
      <c r="H123" s="265">
        <v>1</v>
      </c>
      <c r="I123" s="266"/>
      <c r="J123" s="267">
        <f>ROUND(I123*H123,2)</f>
        <v>0</v>
      </c>
      <c r="K123" s="263" t="s">
        <v>144</v>
      </c>
      <c r="L123" s="268"/>
      <c r="M123" s="269" t="s">
        <v>36</v>
      </c>
      <c r="N123" s="270" t="s">
        <v>53</v>
      </c>
      <c r="O123" s="87"/>
      <c r="P123" s="216">
        <f>O123*H123</f>
        <v>0</v>
      </c>
      <c r="Q123" s="216">
        <v>0.0033999999999999998</v>
      </c>
      <c r="R123" s="216">
        <f>Q123*H123</f>
        <v>0.0033999999999999998</v>
      </c>
      <c r="S123" s="216">
        <v>0</v>
      </c>
      <c r="T123" s="217">
        <f>S123*H123</f>
        <v>0</v>
      </c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R123" s="218" t="s">
        <v>182</v>
      </c>
      <c r="AT123" s="218" t="s">
        <v>285</v>
      </c>
      <c r="AU123" s="218" t="s">
        <v>91</v>
      </c>
      <c r="AY123" s="19" t="s">
        <v>137</v>
      </c>
      <c r="BE123" s="219">
        <f>IF(N123="základní",J123,0)</f>
        <v>0</v>
      </c>
      <c r="BF123" s="219">
        <f>IF(N123="snížená",J123,0)</f>
        <v>0</v>
      </c>
      <c r="BG123" s="219">
        <f>IF(N123="zákl. přenesená",J123,0)</f>
        <v>0</v>
      </c>
      <c r="BH123" s="219">
        <f>IF(N123="sníž. přenesená",J123,0)</f>
        <v>0</v>
      </c>
      <c r="BI123" s="219">
        <f>IF(N123="nulová",J123,0)</f>
        <v>0</v>
      </c>
      <c r="BJ123" s="19" t="s">
        <v>23</v>
      </c>
      <c r="BK123" s="219">
        <f>ROUND(I123*H123,2)</f>
        <v>0</v>
      </c>
      <c r="BL123" s="19" t="s">
        <v>150</v>
      </c>
      <c r="BM123" s="218" t="s">
        <v>2196</v>
      </c>
    </row>
    <row r="124" s="2" customFormat="1" ht="21.75" customHeight="1">
      <c r="A124" s="41"/>
      <c r="B124" s="42"/>
      <c r="C124" s="261" t="s">
        <v>322</v>
      </c>
      <c r="D124" s="261" t="s">
        <v>285</v>
      </c>
      <c r="E124" s="262" t="s">
        <v>2197</v>
      </c>
      <c r="F124" s="263" t="s">
        <v>2198</v>
      </c>
      <c r="G124" s="264" t="s">
        <v>394</v>
      </c>
      <c r="H124" s="265">
        <v>2</v>
      </c>
      <c r="I124" s="266"/>
      <c r="J124" s="267">
        <f>ROUND(I124*H124,2)</f>
        <v>0</v>
      </c>
      <c r="K124" s="263" t="s">
        <v>144</v>
      </c>
      <c r="L124" s="268"/>
      <c r="M124" s="269" t="s">
        <v>36</v>
      </c>
      <c r="N124" s="270" t="s">
        <v>53</v>
      </c>
      <c r="O124" s="87"/>
      <c r="P124" s="216">
        <f>O124*H124</f>
        <v>0</v>
      </c>
      <c r="Q124" s="216">
        <v>0.002</v>
      </c>
      <c r="R124" s="216">
        <f>Q124*H124</f>
        <v>0.0040000000000000001</v>
      </c>
      <c r="S124" s="216">
        <v>0</v>
      </c>
      <c r="T124" s="217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18" t="s">
        <v>182</v>
      </c>
      <c r="AT124" s="218" t="s">
        <v>285</v>
      </c>
      <c r="AU124" s="218" t="s">
        <v>91</v>
      </c>
      <c r="AY124" s="19" t="s">
        <v>137</v>
      </c>
      <c r="BE124" s="219">
        <f>IF(N124="základní",J124,0)</f>
        <v>0</v>
      </c>
      <c r="BF124" s="219">
        <f>IF(N124="snížená",J124,0)</f>
        <v>0</v>
      </c>
      <c r="BG124" s="219">
        <f>IF(N124="zákl. přenesená",J124,0)</f>
        <v>0</v>
      </c>
      <c r="BH124" s="219">
        <f>IF(N124="sníž. přenesená",J124,0)</f>
        <v>0</v>
      </c>
      <c r="BI124" s="219">
        <f>IF(N124="nulová",J124,0)</f>
        <v>0</v>
      </c>
      <c r="BJ124" s="19" t="s">
        <v>23</v>
      </c>
      <c r="BK124" s="219">
        <f>ROUND(I124*H124,2)</f>
        <v>0</v>
      </c>
      <c r="BL124" s="19" t="s">
        <v>150</v>
      </c>
      <c r="BM124" s="218" t="s">
        <v>2199</v>
      </c>
    </row>
    <row r="125" s="2" customFormat="1" ht="24.15" customHeight="1">
      <c r="A125" s="41"/>
      <c r="B125" s="42"/>
      <c r="C125" s="207" t="s">
        <v>331</v>
      </c>
      <c r="D125" s="207" t="s">
        <v>140</v>
      </c>
      <c r="E125" s="208" t="s">
        <v>2200</v>
      </c>
      <c r="F125" s="209" t="s">
        <v>2201</v>
      </c>
      <c r="G125" s="210" t="s">
        <v>394</v>
      </c>
      <c r="H125" s="211">
        <v>25</v>
      </c>
      <c r="I125" s="212"/>
      <c r="J125" s="213">
        <f>ROUND(I125*H125,2)</f>
        <v>0</v>
      </c>
      <c r="K125" s="209" t="s">
        <v>226</v>
      </c>
      <c r="L125" s="47"/>
      <c r="M125" s="214" t="s">
        <v>36</v>
      </c>
      <c r="N125" s="215" t="s">
        <v>53</v>
      </c>
      <c r="O125" s="87"/>
      <c r="P125" s="216">
        <f>O125*H125</f>
        <v>0</v>
      </c>
      <c r="Q125" s="216">
        <v>0</v>
      </c>
      <c r="R125" s="216">
        <f>Q125*H125</f>
        <v>0</v>
      </c>
      <c r="S125" s="216">
        <v>0</v>
      </c>
      <c r="T125" s="217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18" t="s">
        <v>150</v>
      </c>
      <c r="AT125" s="218" t="s">
        <v>140</v>
      </c>
      <c r="AU125" s="218" t="s">
        <v>91</v>
      </c>
      <c r="AY125" s="19" t="s">
        <v>137</v>
      </c>
      <c r="BE125" s="219">
        <f>IF(N125="základní",J125,0)</f>
        <v>0</v>
      </c>
      <c r="BF125" s="219">
        <f>IF(N125="snížená",J125,0)</f>
        <v>0</v>
      </c>
      <c r="BG125" s="219">
        <f>IF(N125="zákl. přenesená",J125,0)</f>
        <v>0</v>
      </c>
      <c r="BH125" s="219">
        <f>IF(N125="sníž. přenesená",J125,0)</f>
        <v>0</v>
      </c>
      <c r="BI125" s="219">
        <f>IF(N125="nulová",J125,0)</f>
        <v>0</v>
      </c>
      <c r="BJ125" s="19" t="s">
        <v>23</v>
      </c>
      <c r="BK125" s="219">
        <f>ROUND(I125*H125,2)</f>
        <v>0</v>
      </c>
      <c r="BL125" s="19" t="s">
        <v>150</v>
      </c>
      <c r="BM125" s="218" t="s">
        <v>2202</v>
      </c>
    </row>
    <row r="126" s="2" customFormat="1">
      <c r="A126" s="41"/>
      <c r="B126" s="42"/>
      <c r="C126" s="43"/>
      <c r="D126" s="256" t="s">
        <v>228</v>
      </c>
      <c r="E126" s="43"/>
      <c r="F126" s="257" t="s">
        <v>2203</v>
      </c>
      <c r="G126" s="43"/>
      <c r="H126" s="43"/>
      <c r="I126" s="258"/>
      <c r="J126" s="43"/>
      <c r="K126" s="43"/>
      <c r="L126" s="47"/>
      <c r="M126" s="259"/>
      <c r="N126" s="260"/>
      <c r="O126" s="87"/>
      <c r="P126" s="87"/>
      <c r="Q126" s="87"/>
      <c r="R126" s="87"/>
      <c r="S126" s="87"/>
      <c r="T126" s="88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19" t="s">
        <v>228</v>
      </c>
      <c r="AU126" s="19" t="s">
        <v>91</v>
      </c>
    </row>
    <row r="127" s="2" customFormat="1" ht="16.5" customHeight="1">
      <c r="A127" s="41"/>
      <c r="B127" s="42"/>
      <c r="C127" s="261" t="s">
        <v>337</v>
      </c>
      <c r="D127" s="261" t="s">
        <v>285</v>
      </c>
      <c r="E127" s="262" t="s">
        <v>2204</v>
      </c>
      <c r="F127" s="263" t="s">
        <v>2205</v>
      </c>
      <c r="G127" s="264" t="s">
        <v>394</v>
      </c>
      <c r="H127" s="265">
        <v>25</v>
      </c>
      <c r="I127" s="266"/>
      <c r="J127" s="267">
        <f>ROUND(I127*H127,2)</f>
        <v>0</v>
      </c>
      <c r="K127" s="263" t="s">
        <v>226</v>
      </c>
      <c r="L127" s="268"/>
      <c r="M127" s="269" t="s">
        <v>36</v>
      </c>
      <c r="N127" s="270" t="s">
        <v>53</v>
      </c>
      <c r="O127" s="87"/>
      <c r="P127" s="216">
        <f>O127*H127</f>
        <v>0</v>
      </c>
      <c r="Q127" s="216">
        <v>0.040000000000000001</v>
      </c>
      <c r="R127" s="216">
        <f>Q127*H127</f>
        <v>1</v>
      </c>
      <c r="S127" s="216">
        <v>0</v>
      </c>
      <c r="T127" s="217">
        <f>S127*H127</f>
        <v>0</v>
      </c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R127" s="218" t="s">
        <v>182</v>
      </c>
      <c r="AT127" s="218" t="s">
        <v>285</v>
      </c>
      <c r="AU127" s="218" t="s">
        <v>91</v>
      </c>
      <c r="AY127" s="19" t="s">
        <v>137</v>
      </c>
      <c r="BE127" s="219">
        <f>IF(N127="základní",J127,0)</f>
        <v>0</v>
      </c>
      <c r="BF127" s="219">
        <f>IF(N127="snížená",J127,0)</f>
        <v>0</v>
      </c>
      <c r="BG127" s="219">
        <f>IF(N127="zákl. přenesená",J127,0)</f>
        <v>0</v>
      </c>
      <c r="BH127" s="219">
        <f>IF(N127="sníž. přenesená",J127,0)</f>
        <v>0</v>
      </c>
      <c r="BI127" s="219">
        <f>IF(N127="nulová",J127,0)</f>
        <v>0</v>
      </c>
      <c r="BJ127" s="19" t="s">
        <v>23</v>
      </c>
      <c r="BK127" s="219">
        <f>ROUND(I127*H127,2)</f>
        <v>0</v>
      </c>
      <c r="BL127" s="19" t="s">
        <v>150</v>
      </c>
      <c r="BM127" s="218" t="s">
        <v>2206</v>
      </c>
    </row>
    <row r="128" s="2" customFormat="1" ht="49.05" customHeight="1">
      <c r="A128" s="41"/>
      <c r="B128" s="42"/>
      <c r="C128" s="207" t="s">
        <v>343</v>
      </c>
      <c r="D128" s="207" t="s">
        <v>140</v>
      </c>
      <c r="E128" s="208" t="s">
        <v>2207</v>
      </c>
      <c r="F128" s="209" t="s">
        <v>2208</v>
      </c>
      <c r="G128" s="210" t="s">
        <v>225</v>
      </c>
      <c r="H128" s="211">
        <v>248</v>
      </c>
      <c r="I128" s="212"/>
      <c r="J128" s="213">
        <f>ROUND(I128*H128,2)</f>
        <v>0</v>
      </c>
      <c r="K128" s="209" t="s">
        <v>226</v>
      </c>
      <c r="L128" s="47"/>
      <c r="M128" s="214" t="s">
        <v>36</v>
      </c>
      <c r="N128" s="215" t="s">
        <v>53</v>
      </c>
      <c r="O128" s="87"/>
      <c r="P128" s="216">
        <f>O128*H128</f>
        <v>0</v>
      </c>
      <c r="Q128" s="216">
        <v>0</v>
      </c>
      <c r="R128" s="216">
        <f>Q128*H128</f>
        <v>0</v>
      </c>
      <c r="S128" s="216">
        <v>0</v>
      </c>
      <c r="T128" s="217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18" t="s">
        <v>150</v>
      </c>
      <c r="AT128" s="218" t="s">
        <v>140</v>
      </c>
      <c r="AU128" s="218" t="s">
        <v>91</v>
      </c>
      <c r="AY128" s="19" t="s">
        <v>137</v>
      </c>
      <c r="BE128" s="219">
        <f>IF(N128="základní",J128,0)</f>
        <v>0</v>
      </c>
      <c r="BF128" s="219">
        <f>IF(N128="snížená",J128,0)</f>
        <v>0</v>
      </c>
      <c r="BG128" s="219">
        <f>IF(N128="zákl. přenesená",J128,0)</f>
        <v>0</v>
      </c>
      <c r="BH128" s="219">
        <f>IF(N128="sníž. přenesená",J128,0)</f>
        <v>0</v>
      </c>
      <c r="BI128" s="219">
        <f>IF(N128="nulová",J128,0)</f>
        <v>0</v>
      </c>
      <c r="BJ128" s="19" t="s">
        <v>23</v>
      </c>
      <c r="BK128" s="219">
        <f>ROUND(I128*H128,2)</f>
        <v>0</v>
      </c>
      <c r="BL128" s="19" t="s">
        <v>150</v>
      </c>
      <c r="BM128" s="218" t="s">
        <v>2209</v>
      </c>
    </row>
    <row r="129" s="2" customFormat="1">
      <c r="A129" s="41"/>
      <c r="B129" s="42"/>
      <c r="C129" s="43"/>
      <c r="D129" s="256" t="s">
        <v>228</v>
      </c>
      <c r="E129" s="43"/>
      <c r="F129" s="257" t="s">
        <v>2210</v>
      </c>
      <c r="G129" s="43"/>
      <c r="H129" s="43"/>
      <c r="I129" s="258"/>
      <c r="J129" s="43"/>
      <c r="K129" s="43"/>
      <c r="L129" s="47"/>
      <c r="M129" s="259"/>
      <c r="N129" s="260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19" t="s">
        <v>228</v>
      </c>
      <c r="AU129" s="19" t="s">
        <v>91</v>
      </c>
    </row>
    <row r="130" s="14" customFormat="1">
      <c r="A130" s="14"/>
      <c r="B130" s="231"/>
      <c r="C130" s="232"/>
      <c r="D130" s="222" t="s">
        <v>147</v>
      </c>
      <c r="E130" s="233" t="s">
        <v>36</v>
      </c>
      <c r="F130" s="234" t="s">
        <v>1584</v>
      </c>
      <c r="G130" s="232"/>
      <c r="H130" s="235">
        <v>248</v>
      </c>
      <c r="I130" s="236"/>
      <c r="J130" s="232"/>
      <c r="K130" s="232"/>
      <c r="L130" s="237"/>
      <c r="M130" s="238"/>
      <c r="N130" s="239"/>
      <c r="O130" s="239"/>
      <c r="P130" s="239"/>
      <c r="Q130" s="239"/>
      <c r="R130" s="239"/>
      <c r="S130" s="239"/>
      <c r="T130" s="240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1" t="s">
        <v>147</v>
      </c>
      <c r="AU130" s="241" t="s">
        <v>91</v>
      </c>
      <c r="AV130" s="14" t="s">
        <v>91</v>
      </c>
      <c r="AW130" s="14" t="s">
        <v>43</v>
      </c>
      <c r="AX130" s="14" t="s">
        <v>23</v>
      </c>
      <c r="AY130" s="241" t="s">
        <v>137</v>
      </c>
    </row>
    <row r="131" s="2" customFormat="1" ht="24.15" customHeight="1">
      <c r="A131" s="41"/>
      <c r="B131" s="42"/>
      <c r="C131" s="207" t="s">
        <v>350</v>
      </c>
      <c r="D131" s="207" t="s">
        <v>140</v>
      </c>
      <c r="E131" s="208" t="s">
        <v>2211</v>
      </c>
      <c r="F131" s="209" t="s">
        <v>2212</v>
      </c>
      <c r="G131" s="210" t="s">
        <v>266</v>
      </c>
      <c r="H131" s="211">
        <v>0.062</v>
      </c>
      <c r="I131" s="212"/>
      <c r="J131" s="213">
        <f>ROUND(I131*H131,2)</f>
        <v>0</v>
      </c>
      <c r="K131" s="209" t="s">
        <v>226</v>
      </c>
      <c r="L131" s="47"/>
      <c r="M131" s="214" t="s">
        <v>36</v>
      </c>
      <c r="N131" s="215" t="s">
        <v>53</v>
      </c>
      <c r="O131" s="87"/>
      <c r="P131" s="216">
        <f>O131*H131</f>
        <v>0</v>
      </c>
      <c r="Q131" s="216">
        <v>0</v>
      </c>
      <c r="R131" s="216">
        <f>Q131*H131</f>
        <v>0</v>
      </c>
      <c r="S131" s="216">
        <v>0</v>
      </c>
      <c r="T131" s="217">
        <f>S131*H131</f>
        <v>0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18" t="s">
        <v>150</v>
      </c>
      <c r="AT131" s="218" t="s">
        <v>140</v>
      </c>
      <c r="AU131" s="218" t="s">
        <v>91</v>
      </c>
      <c r="AY131" s="19" t="s">
        <v>137</v>
      </c>
      <c r="BE131" s="219">
        <f>IF(N131="základní",J131,0)</f>
        <v>0</v>
      </c>
      <c r="BF131" s="219">
        <f>IF(N131="snížená",J131,0)</f>
        <v>0</v>
      </c>
      <c r="BG131" s="219">
        <f>IF(N131="zákl. přenesená",J131,0)</f>
        <v>0</v>
      </c>
      <c r="BH131" s="219">
        <f>IF(N131="sníž. přenesená",J131,0)</f>
        <v>0</v>
      </c>
      <c r="BI131" s="219">
        <f>IF(N131="nulová",J131,0)</f>
        <v>0</v>
      </c>
      <c r="BJ131" s="19" t="s">
        <v>23</v>
      </c>
      <c r="BK131" s="219">
        <f>ROUND(I131*H131,2)</f>
        <v>0</v>
      </c>
      <c r="BL131" s="19" t="s">
        <v>150</v>
      </c>
      <c r="BM131" s="218" t="s">
        <v>2213</v>
      </c>
    </row>
    <row r="132" s="2" customFormat="1">
      <c r="A132" s="41"/>
      <c r="B132" s="42"/>
      <c r="C132" s="43"/>
      <c r="D132" s="256" t="s">
        <v>228</v>
      </c>
      <c r="E132" s="43"/>
      <c r="F132" s="257" t="s">
        <v>2214</v>
      </c>
      <c r="G132" s="43"/>
      <c r="H132" s="43"/>
      <c r="I132" s="258"/>
      <c r="J132" s="43"/>
      <c r="K132" s="43"/>
      <c r="L132" s="47"/>
      <c r="M132" s="259"/>
      <c r="N132" s="260"/>
      <c r="O132" s="87"/>
      <c r="P132" s="87"/>
      <c r="Q132" s="87"/>
      <c r="R132" s="87"/>
      <c r="S132" s="87"/>
      <c r="T132" s="88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19" t="s">
        <v>228</v>
      </c>
      <c r="AU132" s="19" t="s">
        <v>91</v>
      </c>
    </row>
    <row r="133" s="14" customFormat="1">
      <c r="A133" s="14"/>
      <c r="B133" s="231"/>
      <c r="C133" s="232"/>
      <c r="D133" s="222" t="s">
        <v>147</v>
      </c>
      <c r="E133" s="233" t="s">
        <v>36</v>
      </c>
      <c r="F133" s="234" t="s">
        <v>2215</v>
      </c>
      <c r="G133" s="232"/>
      <c r="H133" s="235">
        <v>0.062</v>
      </c>
      <c r="I133" s="236"/>
      <c r="J133" s="232"/>
      <c r="K133" s="232"/>
      <c r="L133" s="237"/>
      <c r="M133" s="238"/>
      <c r="N133" s="239"/>
      <c r="O133" s="239"/>
      <c r="P133" s="239"/>
      <c r="Q133" s="239"/>
      <c r="R133" s="239"/>
      <c r="S133" s="239"/>
      <c r="T133" s="240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1" t="s">
        <v>147</v>
      </c>
      <c r="AU133" s="241" t="s">
        <v>91</v>
      </c>
      <c r="AV133" s="14" t="s">
        <v>91</v>
      </c>
      <c r="AW133" s="14" t="s">
        <v>43</v>
      </c>
      <c r="AX133" s="14" t="s">
        <v>82</v>
      </c>
      <c r="AY133" s="241" t="s">
        <v>137</v>
      </c>
    </row>
    <row r="134" s="15" customFormat="1">
      <c r="A134" s="15"/>
      <c r="B134" s="242"/>
      <c r="C134" s="243"/>
      <c r="D134" s="222" t="s">
        <v>147</v>
      </c>
      <c r="E134" s="244" t="s">
        <v>36</v>
      </c>
      <c r="F134" s="245" t="s">
        <v>149</v>
      </c>
      <c r="G134" s="243"/>
      <c r="H134" s="246">
        <v>0.062</v>
      </c>
      <c r="I134" s="247"/>
      <c r="J134" s="243"/>
      <c r="K134" s="243"/>
      <c r="L134" s="248"/>
      <c r="M134" s="249"/>
      <c r="N134" s="250"/>
      <c r="O134" s="250"/>
      <c r="P134" s="250"/>
      <c r="Q134" s="250"/>
      <c r="R134" s="250"/>
      <c r="S134" s="250"/>
      <c r="T134" s="251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52" t="s">
        <v>147</v>
      </c>
      <c r="AU134" s="252" t="s">
        <v>91</v>
      </c>
      <c r="AV134" s="15" t="s">
        <v>150</v>
      </c>
      <c r="AW134" s="15" t="s">
        <v>4</v>
      </c>
      <c r="AX134" s="15" t="s">
        <v>23</v>
      </c>
      <c r="AY134" s="252" t="s">
        <v>137</v>
      </c>
    </row>
    <row r="135" s="2" customFormat="1" ht="16.5" customHeight="1">
      <c r="A135" s="41"/>
      <c r="B135" s="42"/>
      <c r="C135" s="261" t="s">
        <v>7</v>
      </c>
      <c r="D135" s="261" t="s">
        <v>285</v>
      </c>
      <c r="E135" s="262" t="s">
        <v>2216</v>
      </c>
      <c r="F135" s="263" t="s">
        <v>2217</v>
      </c>
      <c r="G135" s="264" t="s">
        <v>932</v>
      </c>
      <c r="H135" s="265">
        <v>62</v>
      </c>
      <c r="I135" s="266"/>
      <c r="J135" s="267">
        <f>ROUND(I135*H135,2)</f>
        <v>0</v>
      </c>
      <c r="K135" s="263" t="s">
        <v>144</v>
      </c>
      <c r="L135" s="268"/>
      <c r="M135" s="269" t="s">
        <v>36</v>
      </c>
      <c r="N135" s="270" t="s">
        <v>53</v>
      </c>
      <c r="O135" s="87"/>
      <c r="P135" s="216">
        <f>O135*H135</f>
        <v>0</v>
      </c>
      <c r="Q135" s="216">
        <v>0.001</v>
      </c>
      <c r="R135" s="216">
        <f>Q135*H135</f>
        <v>0.062</v>
      </c>
      <c r="S135" s="216">
        <v>0</v>
      </c>
      <c r="T135" s="217">
        <f>S135*H135</f>
        <v>0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18" t="s">
        <v>182</v>
      </c>
      <c r="AT135" s="218" t="s">
        <v>285</v>
      </c>
      <c r="AU135" s="218" t="s">
        <v>91</v>
      </c>
      <c r="AY135" s="19" t="s">
        <v>137</v>
      </c>
      <c r="BE135" s="219">
        <f>IF(N135="základní",J135,0)</f>
        <v>0</v>
      </c>
      <c r="BF135" s="219">
        <f>IF(N135="snížená",J135,0)</f>
        <v>0</v>
      </c>
      <c r="BG135" s="219">
        <f>IF(N135="zákl. přenesená",J135,0)</f>
        <v>0</v>
      </c>
      <c r="BH135" s="219">
        <f>IF(N135="sníž. přenesená",J135,0)</f>
        <v>0</v>
      </c>
      <c r="BI135" s="219">
        <f>IF(N135="nulová",J135,0)</f>
        <v>0</v>
      </c>
      <c r="BJ135" s="19" t="s">
        <v>23</v>
      </c>
      <c r="BK135" s="219">
        <f>ROUND(I135*H135,2)</f>
        <v>0</v>
      </c>
      <c r="BL135" s="19" t="s">
        <v>150</v>
      </c>
      <c r="BM135" s="218" t="s">
        <v>2218</v>
      </c>
    </row>
    <row r="136" s="14" customFormat="1">
      <c r="A136" s="14"/>
      <c r="B136" s="231"/>
      <c r="C136" s="232"/>
      <c r="D136" s="222" t="s">
        <v>147</v>
      </c>
      <c r="E136" s="233" t="s">
        <v>36</v>
      </c>
      <c r="F136" s="234" t="s">
        <v>591</v>
      </c>
      <c r="G136" s="232"/>
      <c r="H136" s="235">
        <v>62</v>
      </c>
      <c r="I136" s="236"/>
      <c r="J136" s="232"/>
      <c r="K136" s="232"/>
      <c r="L136" s="237"/>
      <c r="M136" s="238"/>
      <c r="N136" s="239"/>
      <c r="O136" s="239"/>
      <c r="P136" s="239"/>
      <c r="Q136" s="239"/>
      <c r="R136" s="239"/>
      <c r="S136" s="239"/>
      <c r="T136" s="240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1" t="s">
        <v>147</v>
      </c>
      <c r="AU136" s="241" t="s">
        <v>91</v>
      </c>
      <c r="AV136" s="14" t="s">
        <v>91</v>
      </c>
      <c r="AW136" s="14" t="s">
        <v>43</v>
      </c>
      <c r="AX136" s="14" t="s">
        <v>23</v>
      </c>
      <c r="AY136" s="241" t="s">
        <v>137</v>
      </c>
    </row>
    <row r="137" s="12" customFormat="1" ht="22.8" customHeight="1">
      <c r="A137" s="12"/>
      <c r="B137" s="191"/>
      <c r="C137" s="192"/>
      <c r="D137" s="193" t="s">
        <v>81</v>
      </c>
      <c r="E137" s="205" t="s">
        <v>136</v>
      </c>
      <c r="F137" s="205" t="s">
        <v>2219</v>
      </c>
      <c r="G137" s="192"/>
      <c r="H137" s="192"/>
      <c r="I137" s="195"/>
      <c r="J137" s="206">
        <f>BK137</f>
        <v>0</v>
      </c>
      <c r="K137" s="192"/>
      <c r="L137" s="197"/>
      <c r="M137" s="198"/>
      <c r="N137" s="199"/>
      <c r="O137" s="199"/>
      <c r="P137" s="200">
        <f>SUM(P138:P172)</f>
        <v>0</v>
      </c>
      <c r="Q137" s="199"/>
      <c r="R137" s="200">
        <f>SUM(R138:R172)</f>
        <v>472.76375999999993</v>
      </c>
      <c r="S137" s="199"/>
      <c r="T137" s="201">
        <f>SUM(T138:T172)</f>
        <v>38.399999999999999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02" t="s">
        <v>23</v>
      </c>
      <c r="AT137" s="203" t="s">
        <v>81</v>
      </c>
      <c r="AU137" s="203" t="s">
        <v>23</v>
      </c>
      <c r="AY137" s="202" t="s">
        <v>137</v>
      </c>
      <c r="BK137" s="204">
        <f>SUM(BK138:BK172)</f>
        <v>0</v>
      </c>
    </row>
    <row r="138" s="2" customFormat="1" ht="62.7" customHeight="1">
      <c r="A138" s="41"/>
      <c r="B138" s="42"/>
      <c r="C138" s="207" t="s">
        <v>365</v>
      </c>
      <c r="D138" s="207" t="s">
        <v>140</v>
      </c>
      <c r="E138" s="208" t="s">
        <v>2220</v>
      </c>
      <c r="F138" s="209" t="s">
        <v>2221</v>
      </c>
      <c r="G138" s="210" t="s">
        <v>225</v>
      </c>
      <c r="H138" s="211">
        <v>72</v>
      </c>
      <c r="I138" s="212"/>
      <c r="J138" s="213">
        <f>ROUND(I138*H138,2)</f>
        <v>0</v>
      </c>
      <c r="K138" s="209" t="s">
        <v>226</v>
      </c>
      <c r="L138" s="47"/>
      <c r="M138" s="214" t="s">
        <v>36</v>
      </c>
      <c r="N138" s="215" t="s">
        <v>53</v>
      </c>
      <c r="O138" s="87"/>
      <c r="P138" s="216">
        <f>O138*H138</f>
        <v>0</v>
      </c>
      <c r="Q138" s="216">
        <v>0</v>
      </c>
      <c r="R138" s="216">
        <f>Q138*H138</f>
        <v>0</v>
      </c>
      <c r="S138" s="216">
        <v>0.26000000000000001</v>
      </c>
      <c r="T138" s="217">
        <f>S138*H138</f>
        <v>18.719999999999999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18" t="s">
        <v>150</v>
      </c>
      <c r="AT138" s="218" t="s">
        <v>140</v>
      </c>
      <c r="AU138" s="218" t="s">
        <v>91</v>
      </c>
      <c r="AY138" s="19" t="s">
        <v>137</v>
      </c>
      <c r="BE138" s="219">
        <f>IF(N138="základní",J138,0)</f>
        <v>0</v>
      </c>
      <c r="BF138" s="219">
        <f>IF(N138="snížená",J138,0)</f>
        <v>0</v>
      </c>
      <c r="BG138" s="219">
        <f>IF(N138="zákl. přenesená",J138,0)</f>
        <v>0</v>
      </c>
      <c r="BH138" s="219">
        <f>IF(N138="sníž. přenesená",J138,0)</f>
        <v>0</v>
      </c>
      <c r="BI138" s="219">
        <f>IF(N138="nulová",J138,0)</f>
        <v>0</v>
      </c>
      <c r="BJ138" s="19" t="s">
        <v>23</v>
      </c>
      <c r="BK138" s="219">
        <f>ROUND(I138*H138,2)</f>
        <v>0</v>
      </c>
      <c r="BL138" s="19" t="s">
        <v>150</v>
      </c>
      <c r="BM138" s="218" t="s">
        <v>2222</v>
      </c>
    </row>
    <row r="139" s="2" customFormat="1">
      <c r="A139" s="41"/>
      <c r="B139" s="42"/>
      <c r="C139" s="43"/>
      <c r="D139" s="256" t="s">
        <v>228</v>
      </c>
      <c r="E139" s="43"/>
      <c r="F139" s="257" t="s">
        <v>2223</v>
      </c>
      <c r="G139" s="43"/>
      <c r="H139" s="43"/>
      <c r="I139" s="258"/>
      <c r="J139" s="43"/>
      <c r="K139" s="43"/>
      <c r="L139" s="47"/>
      <c r="M139" s="259"/>
      <c r="N139" s="260"/>
      <c r="O139" s="87"/>
      <c r="P139" s="87"/>
      <c r="Q139" s="87"/>
      <c r="R139" s="87"/>
      <c r="S139" s="87"/>
      <c r="T139" s="88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19" t="s">
        <v>228</v>
      </c>
      <c r="AU139" s="19" t="s">
        <v>91</v>
      </c>
    </row>
    <row r="140" s="13" customFormat="1">
      <c r="A140" s="13"/>
      <c r="B140" s="220"/>
      <c r="C140" s="221"/>
      <c r="D140" s="222" t="s">
        <v>147</v>
      </c>
      <c r="E140" s="223" t="s">
        <v>36</v>
      </c>
      <c r="F140" s="224" t="s">
        <v>2224</v>
      </c>
      <c r="G140" s="221"/>
      <c r="H140" s="223" t="s">
        <v>36</v>
      </c>
      <c r="I140" s="225"/>
      <c r="J140" s="221"/>
      <c r="K140" s="221"/>
      <c r="L140" s="226"/>
      <c r="M140" s="227"/>
      <c r="N140" s="228"/>
      <c r="O140" s="228"/>
      <c r="P140" s="228"/>
      <c r="Q140" s="228"/>
      <c r="R140" s="228"/>
      <c r="S140" s="228"/>
      <c r="T140" s="22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0" t="s">
        <v>147</v>
      </c>
      <c r="AU140" s="230" t="s">
        <v>91</v>
      </c>
      <c r="AV140" s="13" t="s">
        <v>23</v>
      </c>
      <c r="AW140" s="13" t="s">
        <v>43</v>
      </c>
      <c r="AX140" s="13" t="s">
        <v>82</v>
      </c>
      <c r="AY140" s="230" t="s">
        <v>137</v>
      </c>
    </row>
    <row r="141" s="14" customFormat="1">
      <c r="A141" s="14"/>
      <c r="B141" s="231"/>
      <c r="C141" s="232"/>
      <c r="D141" s="222" t="s">
        <v>147</v>
      </c>
      <c r="E141" s="233" t="s">
        <v>36</v>
      </c>
      <c r="F141" s="234" t="s">
        <v>2225</v>
      </c>
      <c r="G141" s="232"/>
      <c r="H141" s="235">
        <v>72</v>
      </c>
      <c r="I141" s="236"/>
      <c r="J141" s="232"/>
      <c r="K141" s="232"/>
      <c r="L141" s="237"/>
      <c r="M141" s="238"/>
      <c r="N141" s="239"/>
      <c r="O141" s="239"/>
      <c r="P141" s="239"/>
      <c r="Q141" s="239"/>
      <c r="R141" s="239"/>
      <c r="S141" s="239"/>
      <c r="T141" s="240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1" t="s">
        <v>147</v>
      </c>
      <c r="AU141" s="241" t="s">
        <v>91</v>
      </c>
      <c r="AV141" s="14" t="s">
        <v>91</v>
      </c>
      <c r="AW141" s="14" t="s">
        <v>43</v>
      </c>
      <c r="AX141" s="14" t="s">
        <v>23</v>
      </c>
      <c r="AY141" s="241" t="s">
        <v>137</v>
      </c>
    </row>
    <row r="142" s="2" customFormat="1" ht="49.05" customHeight="1">
      <c r="A142" s="41"/>
      <c r="B142" s="42"/>
      <c r="C142" s="207" t="s">
        <v>371</v>
      </c>
      <c r="D142" s="207" t="s">
        <v>140</v>
      </c>
      <c r="E142" s="208" t="s">
        <v>2226</v>
      </c>
      <c r="F142" s="209" t="s">
        <v>2227</v>
      </c>
      <c r="G142" s="210" t="s">
        <v>280</v>
      </c>
      <c r="H142" s="211">
        <v>96</v>
      </c>
      <c r="I142" s="212"/>
      <c r="J142" s="213">
        <f>ROUND(I142*H142,2)</f>
        <v>0</v>
      </c>
      <c r="K142" s="209" t="s">
        <v>226</v>
      </c>
      <c r="L142" s="47"/>
      <c r="M142" s="214" t="s">
        <v>36</v>
      </c>
      <c r="N142" s="215" t="s">
        <v>53</v>
      </c>
      <c r="O142" s="87"/>
      <c r="P142" s="216">
        <f>O142*H142</f>
        <v>0</v>
      </c>
      <c r="Q142" s="216">
        <v>0</v>
      </c>
      <c r="R142" s="216">
        <f>Q142*H142</f>
        <v>0</v>
      </c>
      <c r="S142" s="216">
        <v>0.20499999999999999</v>
      </c>
      <c r="T142" s="217">
        <f>S142*H142</f>
        <v>19.68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18" t="s">
        <v>150</v>
      </c>
      <c r="AT142" s="218" t="s">
        <v>140</v>
      </c>
      <c r="AU142" s="218" t="s">
        <v>91</v>
      </c>
      <c r="AY142" s="19" t="s">
        <v>137</v>
      </c>
      <c r="BE142" s="219">
        <f>IF(N142="základní",J142,0)</f>
        <v>0</v>
      </c>
      <c r="BF142" s="219">
        <f>IF(N142="snížená",J142,0)</f>
        <v>0</v>
      </c>
      <c r="BG142" s="219">
        <f>IF(N142="zákl. přenesená",J142,0)</f>
        <v>0</v>
      </c>
      <c r="BH142" s="219">
        <f>IF(N142="sníž. přenesená",J142,0)</f>
        <v>0</v>
      </c>
      <c r="BI142" s="219">
        <f>IF(N142="nulová",J142,0)</f>
        <v>0</v>
      </c>
      <c r="BJ142" s="19" t="s">
        <v>23</v>
      </c>
      <c r="BK142" s="219">
        <f>ROUND(I142*H142,2)</f>
        <v>0</v>
      </c>
      <c r="BL142" s="19" t="s">
        <v>150</v>
      </c>
      <c r="BM142" s="218" t="s">
        <v>2228</v>
      </c>
    </row>
    <row r="143" s="2" customFormat="1">
      <c r="A143" s="41"/>
      <c r="B143" s="42"/>
      <c r="C143" s="43"/>
      <c r="D143" s="256" t="s">
        <v>228</v>
      </c>
      <c r="E143" s="43"/>
      <c r="F143" s="257" t="s">
        <v>2229</v>
      </c>
      <c r="G143" s="43"/>
      <c r="H143" s="43"/>
      <c r="I143" s="258"/>
      <c r="J143" s="43"/>
      <c r="K143" s="43"/>
      <c r="L143" s="47"/>
      <c r="M143" s="259"/>
      <c r="N143" s="260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19" t="s">
        <v>228</v>
      </c>
      <c r="AU143" s="19" t="s">
        <v>91</v>
      </c>
    </row>
    <row r="144" s="14" customFormat="1">
      <c r="A144" s="14"/>
      <c r="B144" s="231"/>
      <c r="C144" s="232"/>
      <c r="D144" s="222" t="s">
        <v>147</v>
      </c>
      <c r="E144" s="233" t="s">
        <v>36</v>
      </c>
      <c r="F144" s="234" t="s">
        <v>2230</v>
      </c>
      <c r="G144" s="232"/>
      <c r="H144" s="235">
        <v>96</v>
      </c>
      <c r="I144" s="236"/>
      <c r="J144" s="232"/>
      <c r="K144" s="232"/>
      <c r="L144" s="237"/>
      <c r="M144" s="238"/>
      <c r="N144" s="239"/>
      <c r="O144" s="239"/>
      <c r="P144" s="239"/>
      <c r="Q144" s="239"/>
      <c r="R144" s="239"/>
      <c r="S144" s="239"/>
      <c r="T144" s="240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1" t="s">
        <v>147</v>
      </c>
      <c r="AU144" s="241" t="s">
        <v>91</v>
      </c>
      <c r="AV144" s="14" t="s">
        <v>91</v>
      </c>
      <c r="AW144" s="14" t="s">
        <v>43</v>
      </c>
      <c r="AX144" s="14" t="s">
        <v>23</v>
      </c>
      <c r="AY144" s="241" t="s">
        <v>137</v>
      </c>
    </row>
    <row r="145" s="2" customFormat="1" ht="24.15" customHeight="1">
      <c r="A145" s="41"/>
      <c r="B145" s="42"/>
      <c r="C145" s="207" t="s">
        <v>377</v>
      </c>
      <c r="D145" s="207" t="s">
        <v>140</v>
      </c>
      <c r="E145" s="208" t="s">
        <v>2231</v>
      </c>
      <c r="F145" s="209" t="s">
        <v>2232</v>
      </c>
      <c r="G145" s="210" t="s">
        <v>225</v>
      </c>
      <c r="H145" s="211">
        <v>100</v>
      </c>
      <c r="I145" s="212"/>
      <c r="J145" s="213">
        <f>ROUND(I145*H145,2)</f>
        <v>0</v>
      </c>
      <c r="K145" s="209" t="s">
        <v>226</v>
      </c>
      <c r="L145" s="47"/>
      <c r="M145" s="214" t="s">
        <v>36</v>
      </c>
      <c r="N145" s="215" t="s">
        <v>53</v>
      </c>
      <c r="O145" s="87"/>
      <c r="P145" s="216">
        <f>O145*H145</f>
        <v>0</v>
      </c>
      <c r="Q145" s="216">
        <v>0.253</v>
      </c>
      <c r="R145" s="216">
        <f>Q145*H145</f>
        <v>25.300000000000001</v>
      </c>
      <c r="S145" s="216">
        <v>0</v>
      </c>
      <c r="T145" s="217">
        <f>S145*H145</f>
        <v>0</v>
      </c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R145" s="218" t="s">
        <v>150</v>
      </c>
      <c r="AT145" s="218" t="s">
        <v>140</v>
      </c>
      <c r="AU145" s="218" t="s">
        <v>91</v>
      </c>
      <c r="AY145" s="19" t="s">
        <v>137</v>
      </c>
      <c r="BE145" s="219">
        <f>IF(N145="základní",J145,0)</f>
        <v>0</v>
      </c>
      <c r="BF145" s="219">
        <f>IF(N145="snížená",J145,0)</f>
        <v>0</v>
      </c>
      <c r="BG145" s="219">
        <f>IF(N145="zákl. přenesená",J145,0)</f>
        <v>0</v>
      </c>
      <c r="BH145" s="219">
        <f>IF(N145="sníž. přenesená",J145,0)</f>
        <v>0</v>
      </c>
      <c r="BI145" s="219">
        <f>IF(N145="nulová",J145,0)</f>
        <v>0</v>
      </c>
      <c r="BJ145" s="19" t="s">
        <v>23</v>
      </c>
      <c r="BK145" s="219">
        <f>ROUND(I145*H145,2)</f>
        <v>0</v>
      </c>
      <c r="BL145" s="19" t="s">
        <v>150</v>
      </c>
      <c r="BM145" s="218" t="s">
        <v>2233</v>
      </c>
    </row>
    <row r="146" s="2" customFormat="1">
      <c r="A146" s="41"/>
      <c r="B146" s="42"/>
      <c r="C146" s="43"/>
      <c r="D146" s="256" t="s">
        <v>228</v>
      </c>
      <c r="E146" s="43"/>
      <c r="F146" s="257" t="s">
        <v>2234</v>
      </c>
      <c r="G146" s="43"/>
      <c r="H146" s="43"/>
      <c r="I146" s="258"/>
      <c r="J146" s="43"/>
      <c r="K146" s="43"/>
      <c r="L146" s="47"/>
      <c r="M146" s="259"/>
      <c r="N146" s="260"/>
      <c r="O146" s="87"/>
      <c r="P146" s="87"/>
      <c r="Q146" s="87"/>
      <c r="R146" s="87"/>
      <c r="S146" s="87"/>
      <c r="T146" s="88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T146" s="19" t="s">
        <v>228</v>
      </c>
      <c r="AU146" s="19" t="s">
        <v>91</v>
      </c>
    </row>
    <row r="147" s="14" customFormat="1">
      <c r="A147" s="14"/>
      <c r="B147" s="231"/>
      <c r="C147" s="232"/>
      <c r="D147" s="222" t="s">
        <v>147</v>
      </c>
      <c r="E147" s="233" t="s">
        <v>36</v>
      </c>
      <c r="F147" s="234" t="s">
        <v>697</v>
      </c>
      <c r="G147" s="232"/>
      <c r="H147" s="235">
        <v>80</v>
      </c>
      <c r="I147" s="236"/>
      <c r="J147" s="232"/>
      <c r="K147" s="232"/>
      <c r="L147" s="237"/>
      <c r="M147" s="238"/>
      <c r="N147" s="239"/>
      <c r="O147" s="239"/>
      <c r="P147" s="239"/>
      <c r="Q147" s="239"/>
      <c r="R147" s="239"/>
      <c r="S147" s="239"/>
      <c r="T147" s="240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1" t="s">
        <v>147</v>
      </c>
      <c r="AU147" s="241" t="s">
        <v>91</v>
      </c>
      <c r="AV147" s="14" t="s">
        <v>91</v>
      </c>
      <c r="AW147" s="14" t="s">
        <v>43</v>
      </c>
      <c r="AX147" s="14" t="s">
        <v>82</v>
      </c>
      <c r="AY147" s="241" t="s">
        <v>137</v>
      </c>
    </row>
    <row r="148" s="14" customFormat="1">
      <c r="A148" s="14"/>
      <c r="B148" s="231"/>
      <c r="C148" s="232"/>
      <c r="D148" s="222" t="s">
        <v>147</v>
      </c>
      <c r="E148" s="233" t="s">
        <v>36</v>
      </c>
      <c r="F148" s="234" t="s">
        <v>350</v>
      </c>
      <c r="G148" s="232"/>
      <c r="H148" s="235">
        <v>20</v>
      </c>
      <c r="I148" s="236"/>
      <c r="J148" s="232"/>
      <c r="K148" s="232"/>
      <c r="L148" s="237"/>
      <c r="M148" s="238"/>
      <c r="N148" s="239"/>
      <c r="O148" s="239"/>
      <c r="P148" s="239"/>
      <c r="Q148" s="239"/>
      <c r="R148" s="239"/>
      <c r="S148" s="239"/>
      <c r="T148" s="240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1" t="s">
        <v>147</v>
      </c>
      <c r="AU148" s="241" t="s">
        <v>91</v>
      </c>
      <c r="AV148" s="14" t="s">
        <v>91</v>
      </c>
      <c r="AW148" s="14" t="s">
        <v>43</v>
      </c>
      <c r="AX148" s="14" t="s">
        <v>82</v>
      </c>
      <c r="AY148" s="241" t="s">
        <v>137</v>
      </c>
    </row>
    <row r="149" s="2" customFormat="1" ht="24.15" customHeight="1">
      <c r="A149" s="41"/>
      <c r="B149" s="42"/>
      <c r="C149" s="207" t="s">
        <v>383</v>
      </c>
      <c r="D149" s="207" t="s">
        <v>140</v>
      </c>
      <c r="E149" s="208" t="s">
        <v>2235</v>
      </c>
      <c r="F149" s="209" t="s">
        <v>2236</v>
      </c>
      <c r="G149" s="210" t="s">
        <v>225</v>
      </c>
      <c r="H149" s="211">
        <v>736</v>
      </c>
      <c r="I149" s="212"/>
      <c r="J149" s="213">
        <f>ROUND(I149*H149,2)</f>
        <v>0</v>
      </c>
      <c r="K149" s="209" t="s">
        <v>226</v>
      </c>
      <c r="L149" s="47"/>
      <c r="M149" s="214" t="s">
        <v>36</v>
      </c>
      <c r="N149" s="215" t="s">
        <v>53</v>
      </c>
      <c r="O149" s="87"/>
      <c r="P149" s="216">
        <f>O149*H149</f>
        <v>0</v>
      </c>
      <c r="Q149" s="216">
        <v>0.34499999999999997</v>
      </c>
      <c r="R149" s="216">
        <f>Q149*H149</f>
        <v>253.91999999999999</v>
      </c>
      <c r="S149" s="216">
        <v>0</v>
      </c>
      <c r="T149" s="217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18" t="s">
        <v>150</v>
      </c>
      <c r="AT149" s="218" t="s">
        <v>140</v>
      </c>
      <c r="AU149" s="218" t="s">
        <v>91</v>
      </c>
      <c r="AY149" s="19" t="s">
        <v>137</v>
      </c>
      <c r="BE149" s="219">
        <f>IF(N149="základní",J149,0)</f>
        <v>0</v>
      </c>
      <c r="BF149" s="219">
        <f>IF(N149="snížená",J149,0)</f>
        <v>0</v>
      </c>
      <c r="BG149" s="219">
        <f>IF(N149="zákl. přenesená",J149,0)</f>
        <v>0</v>
      </c>
      <c r="BH149" s="219">
        <f>IF(N149="sníž. přenesená",J149,0)</f>
        <v>0</v>
      </c>
      <c r="BI149" s="219">
        <f>IF(N149="nulová",J149,0)</f>
        <v>0</v>
      </c>
      <c r="BJ149" s="19" t="s">
        <v>23</v>
      </c>
      <c r="BK149" s="219">
        <f>ROUND(I149*H149,2)</f>
        <v>0</v>
      </c>
      <c r="BL149" s="19" t="s">
        <v>150</v>
      </c>
      <c r="BM149" s="218" t="s">
        <v>2237</v>
      </c>
    </row>
    <row r="150" s="2" customFormat="1">
      <c r="A150" s="41"/>
      <c r="B150" s="42"/>
      <c r="C150" s="43"/>
      <c r="D150" s="256" t="s">
        <v>228</v>
      </c>
      <c r="E150" s="43"/>
      <c r="F150" s="257" t="s">
        <v>2238</v>
      </c>
      <c r="G150" s="43"/>
      <c r="H150" s="43"/>
      <c r="I150" s="258"/>
      <c r="J150" s="43"/>
      <c r="K150" s="43"/>
      <c r="L150" s="47"/>
      <c r="M150" s="259"/>
      <c r="N150" s="260"/>
      <c r="O150" s="87"/>
      <c r="P150" s="87"/>
      <c r="Q150" s="87"/>
      <c r="R150" s="87"/>
      <c r="S150" s="87"/>
      <c r="T150" s="88"/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T150" s="19" t="s">
        <v>228</v>
      </c>
      <c r="AU150" s="19" t="s">
        <v>91</v>
      </c>
    </row>
    <row r="151" s="14" customFormat="1">
      <c r="A151" s="14"/>
      <c r="B151" s="231"/>
      <c r="C151" s="232"/>
      <c r="D151" s="222" t="s">
        <v>147</v>
      </c>
      <c r="E151" s="233" t="s">
        <v>36</v>
      </c>
      <c r="F151" s="234" t="s">
        <v>2239</v>
      </c>
      <c r="G151" s="232"/>
      <c r="H151" s="235">
        <v>636</v>
      </c>
      <c r="I151" s="236"/>
      <c r="J151" s="232"/>
      <c r="K151" s="232"/>
      <c r="L151" s="237"/>
      <c r="M151" s="238"/>
      <c r="N151" s="239"/>
      <c r="O151" s="239"/>
      <c r="P151" s="239"/>
      <c r="Q151" s="239"/>
      <c r="R151" s="239"/>
      <c r="S151" s="239"/>
      <c r="T151" s="240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1" t="s">
        <v>147</v>
      </c>
      <c r="AU151" s="241" t="s">
        <v>91</v>
      </c>
      <c r="AV151" s="14" t="s">
        <v>91</v>
      </c>
      <c r="AW151" s="14" t="s">
        <v>43</v>
      </c>
      <c r="AX151" s="14" t="s">
        <v>82</v>
      </c>
      <c r="AY151" s="241" t="s">
        <v>137</v>
      </c>
    </row>
    <row r="152" s="14" customFormat="1">
      <c r="A152" s="14"/>
      <c r="B152" s="231"/>
      <c r="C152" s="232"/>
      <c r="D152" s="222" t="s">
        <v>147</v>
      </c>
      <c r="E152" s="233" t="s">
        <v>36</v>
      </c>
      <c r="F152" s="234" t="s">
        <v>697</v>
      </c>
      <c r="G152" s="232"/>
      <c r="H152" s="235">
        <v>80</v>
      </c>
      <c r="I152" s="236"/>
      <c r="J152" s="232"/>
      <c r="K152" s="232"/>
      <c r="L152" s="237"/>
      <c r="M152" s="238"/>
      <c r="N152" s="239"/>
      <c r="O152" s="239"/>
      <c r="P152" s="239"/>
      <c r="Q152" s="239"/>
      <c r="R152" s="239"/>
      <c r="S152" s="239"/>
      <c r="T152" s="240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1" t="s">
        <v>147</v>
      </c>
      <c r="AU152" s="241" t="s">
        <v>91</v>
      </c>
      <c r="AV152" s="14" t="s">
        <v>91</v>
      </c>
      <c r="AW152" s="14" t="s">
        <v>43</v>
      </c>
      <c r="AX152" s="14" t="s">
        <v>82</v>
      </c>
      <c r="AY152" s="241" t="s">
        <v>137</v>
      </c>
    </row>
    <row r="153" s="13" customFormat="1">
      <c r="A153" s="13"/>
      <c r="B153" s="220"/>
      <c r="C153" s="221"/>
      <c r="D153" s="222" t="s">
        <v>147</v>
      </c>
      <c r="E153" s="223" t="s">
        <v>36</v>
      </c>
      <c r="F153" s="224" t="s">
        <v>2240</v>
      </c>
      <c r="G153" s="221"/>
      <c r="H153" s="223" t="s">
        <v>36</v>
      </c>
      <c r="I153" s="225"/>
      <c r="J153" s="221"/>
      <c r="K153" s="221"/>
      <c r="L153" s="226"/>
      <c r="M153" s="227"/>
      <c r="N153" s="228"/>
      <c r="O153" s="228"/>
      <c r="P153" s="228"/>
      <c r="Q153" s="228"/>
      <c r="R153" s="228"/>
      <c r="S153" s="228"/>
      <c r="T153" s="229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0" t="s">
        <v>147</v>
      </c>
      <c r="AU153" s="230" t="s">
        <v>91</v>
      </c>
      <c r="AV153" s="13" t="s">
        <v>23</v>
      </c>
      <c r="AW153" s="13" t="s">
        <v>43</v>
      </c>
      <c r="AX153" s="13" t="s">
        <v>82</v>
      </c>
      <c r="AY153" s="230" t="s">
        <v>137</v>
      </c>
    </row>
    <row r="154" s="14" customFormat="1">
      <c r="A154" s="14"/>
      <c r="B154" s="231"/>
      <c r="C154" s="232"/>
      <c r="D154" s="222" t="s">
        <v>147</v>
      </c>
      <c r="E154" s="233" t="s">
        <v>36</v>
      </c>
      <c r="F154" s="234" t="s">
        <v>350</v>
      </c>
      <c r="G154" s="232"/>
      <c r="H154" s="235">
        <v>20</v>
      </c>
      <c r="I154" s="236"/>
      <c r="J154" s="232"/>
      <c r="K154" s="232"/>
      <c r="L154" s="237"/>
      <c r="M154" s="238"/>
      <c r="N154" s="239"/>
      <c r="O154" s="239"/>
      <c r="P154" s="239"/>
      <c r="Q154" s="239"/>
      <c r="R154" s="239"/>
      <c r="S154" s="239"/>
      <c r="T154" s="240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1" t="s">
        <v>147</v>
      </c>
      <c r="AU154" s="241" t="s">
        <v>91</v>
      </c>
      <c r="AV154" s="14" t="s">
        <v>91</v>
      </c>
      <c r="AW154" s="14" t="s">
        <v>43</v>
      </c>
      <c r="AX154" s="14" t="s">
        <v>82</v>
      </c>
      <c r="AY154" s="241" t="s">
        <v>137</v>
      </c>
    </row>
    <row r="155" s="2" customFormat="1" ht="49.05" customHeight="1">
      <c r="A155" s="41"/>
      <c r="B155" s="42"/>
      <c r="C155" s="207" t="s">
        <v>391</v>
      </c>
      <c r="D155" s="207" t="s">
        <v>140</v>
      </c>
      <c r="E155" s="208" t="s">
        <v>2241</v>
      </c>
      <c r="F155" s="209" t="s">
        <v>2242</v>
      </c>
      <c r="G155" s="210" t="s">
        <v>225</v>
      </c>
      <c r="H155" s="211">
        <v>636</v>
      </c>
      <c r="I155" s="212"/>
      <c r="J155" s="213">
        <f>ROUND(I155*H155,2)</f>
        <v>0</v>
      </c>
      <c r="K155" s="209" t="s">
        <v>226</v>
      </c>
      <c r="L155" s="47"/>
      <c r="M155" s="214" t="s">
        <v>36</v>
      </c>
      <c r="N155" s="215" t="s">
        <v>53</v>
      </c>
      <c r="O155" s="87"/>
      <c r="P155" s="216">
        <f>O155*H155</f>
        <v>0</v>
      </c>
      <c r="Q155" s="216">
        <v>0.15826000000000001</v>
      </c>
      <c r="R155" s="216">
        <f>Q155*H155</f>
        <v>100.65336000000001</v>
      </c>
      <c r="S155" s="216">
        <v>0</v>
      </c>
      <c r="T155" s="217">
        <f>S155*H155</f>
        <v>0</v>
      </c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R155" s="218" t="s">
        <v>150</v>
      </c>
      <c r="AT155" s="218" t="s">
        <v>140</v>
      </c>
      <c r="AU155" s="218" t="s">
        <v>91</v>
      </c>
      <c r="AY155" s="19" t="s">
        <v>137</v>
      </c>
      <c r="BE155" s="219">
        <f>IF(N155="základní",J155,0)</f>
        <v>0</v>
      </c>
      <c r="BF155" s="219">
        <f>IF(N155="snížená",J155,0)</f>
        <v>0</v>
      </c>
      <c r="BG155" s="219">
        <f>IF(N155="zákl. přenesená",J155,0)</f>
        <v>0</v>
      </c>
      <c r="BH155" s="219">
        <f>IF(N155="sníž. přenesená",J155,0)</f>
        <v>0</v>
      </c>
      <c r="BI155" s="219">
        <f>IF(N155="nulová",J155,0)</f>
        <v>0</v>
      </c>
      <c r="BJ155" s="19" t="s">
        <v>23</v>
      </c>
      <c r="BK155" s="219">
        <f>ROUND(I155*H155,2)</f>
        <v>0</v>
      </c>
      <c r="BL155" s="19" t="s">
        <v>150</v>
      </c>
      <c r="BM155" s="218" t="s">
        <v>2243</v>
      </c>
    </row>
    <row r="156" s="2" customFormat="1">
      <c r="A156" s="41"/>
      <c r="B156" s="42"/>
      <c r="C156" s="43"/>
      <c r="D156" s="256" t="s">
        <v>228</v>
      </c>
      <c r="E156" s="43"/>
      <c r="F156" s="257" t="s">
        <v>2244</v>
      </c>
      <c r="G156" s="43"/>
      <c r="H156" s="43"/>
      <c r="I156" s="258"/>
      <c r="J156" s="43"/>
      <c r="K156" s="43"/>
      <c r="L156" s="47"/>
      <c r="M156" s="259"/>
      <c r="N156" s="260"/>
      <c r="O156" s="87"/>
      <c r="P156" s="87"/>
      <c r="Q156" s="87"/>
      <c r="R156" s="87"/>
      <c r="S156" s="87"/>
      <c r="T156" s="88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T156" s="19" t="s">
        <v>228</v>
      </c>
      <c r="AU156" s="19" t="s">
        <v>91</v>
      </c>
    </row>
    <row r="157" s="14" customFormat="1">
      <c r="A157" s="14"/>
      <c r="B157" s="231"/>
      <c r="C157" s="232"/>
      <c r="D157" s="222" t="s">
        <v>147</v>
      </c>
      <c r="E157" s="233" t="s">
        <v>36</v>
      </c>
      <c r="F157" s="234" t="s">
        <v>2239</v>
      </c>
      <c r="G157" s="232"/>
      <c r="H157" s="235">
        <v>636</v>
      </c>
      <c r="I157" s="236"/>
      <c r="J157" s="232"/>
      <c r="K157" s="232"/>
      <c r="L157" s="237"/>
      <c r="M157" s="238"/>
      <c r="N157" s="239"/>
      <c r="O157" s="239"/>
      <c r="P157" s="239"/>
      <c r="Q157" s="239"/>
      <c r="R157" s="239"/>
      <c r="S157" s="239"/>
      <c r="T157" s="240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1" t="s">
        <v>147</v>
      </c>
      <c r="AU157" s="241" t="s">
        <v>91</v>
      </c>
      <c r="AV157" s="14" t="s">
        <v>91</v>
      </c>
      <c r="AW157" s="14" t="s">
        <v>43</v>
      </c>
      <c r="AX157" s="14" t="s">
        <v>23</v>
      </c>
      <c r="AY157" s="241" t="s">
        <v>137</v>
      </c>
    </row>
    <row r="158" s="2" customFormat="1" ht="24.15" customHeight="1">
      <c r="A158" s="41"/>
      <c r="B158" s="42"/>
      <c r="C158" s="207" t="s">
        <v>397</v>
      </c>
      <c r="D158" s="207" t="s">
        <v>140</v>
      </c>
      <c r="E158" s="208" t="s">
        <v>2245</v>
      </c>
      <c r="F158" s="209" t="s">
        <v>2246</v>
      </c>
      <c r="G158" s="210" t="s">
        <v>225</v>
      </c>
      <c r="H158" s="211">
        <v>636</v>
      </c>
      <c r="I158" s="212"/>
      <c r="J158" s="213">
        <f>ROUND(I158*H158,2)</f>
        <v>0</v>
      </c>
      <c r="K158" s="209" t="s">
        <v>226</v>
      </c>
      <c r="L158" s="47"/>
      <c r="M158" s="214" t="s">
        <v>36</v>
      </c>
      <c r="N158" s="215" t="s">
        <v>53</v>
      </c>
      <c r="O158" s="87"/>
      <c r="P158" s="216">
        <f>O158*H158</f>
        <v>0</v>
      </c>
      <c r="Q158" s="216">
        <v>0.0060099999999999997</v>
      </c>
      <c r="R158" s="216">
        <f>Q158*H158</f>
        <v>3.8223599999999998</v>
      </c>
      <c r="S158" s="216">
        <v>0</v>
      </c>
      <c r="T158" s="217">
        <f>S158*H158</f>
        <v>0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18" t="s">
        <v>150</v>
      </c>
      <c r="AT158" s="218" t="s">
        <v>140</v>
      </c>
      <c r="AU158" s="218" t="s">
        <v>91</v>
      </c>
      <c r="AY158" s="19" t="s">
        <v>137</v>
      </c>
      <c r="BE158" s="219">
        <f>IF(N158="základní",J158,0)</f>
        <v>0</v>
      </c>
      <c r="BF158" s="219">
        <f>IF(N158="snížená",J158,0)</f>
        <v>0</v>
      </c>
      <c r="BG158" s="219">
        <f>IF(N158="zákl. přenesená",J158,0)</f>
        <v>0</v>
      </c>
      <c r="BH158" s="219">
        <f>IF(N158="sníž. přenesená",J158,0)</f>
        <v>0</v>
      </c>
      <c r="BI158" s="219">
        <f>IF(N158="nulová",J158,0)</f>
        <v>0</v>
      </c>
      <c r="BJ158" s="19" t="s">
        <v>23</v>
      </c>
      <c r="BK158" s="219">
        <f>ROUND(I158*H158,2)</f>
        <v>0</v>
      </c>
      <c r="BL158" s="19" t="s">
        <v>150</v>
      </c>
      <c r="BM158" s="218" t="s">
        <v>2247</v>
      </c>
    </row>
    <row r="159" s="2" customFormat="1">
      <c r="A159" s="41"/>
      <c r="B159" s="42"/>
      <c r="C159" s="43"/>
      <c r="D159" s="256" t="s">
        <v>228</v>
      </c>
      <c r="E159" s="43"/>
      <c r="F159" s="257" t="s">
        <v>2248</v>
      </c>
      <c r="G159" s="43"/>
      <c r="H159" s="43"/>
      <c r="I159" s="258"/>
      <c r="J159" s="43"/>
      <c r="K159" s="43"/>
      <c r="L159" s="47"/>
      <c r="M159" s="259"/>
      <c r="N159" s="260"/>
      <c r="O159" s="87"/>
      <c r="P159" s="87"/>
      <c r="Q159" s="87"/>
      <c r="R159" s="87"/>
      <c r="S159" s="87"/>
      <c r="T159" s="88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T159" s="19" t="s">
        <v>228</v>
      </c>
      <c r="AU159" s="19" t="s">
        <v>91</v>
      </c>
    </row>
    <row r="160" s="14" customFormat="1">
      <c r="A160" s="14"/>
      <c r="B160" s="231"/>
      <c r="C160" s="232"/>
      <c r="D160" s="222" t="s">
        <v>147</v>
      </c>
      <c r="E160" s="233" t="s">
        <v>36</v>
      </c>
      <c r="F160" s="234" t="s">
        <v>2239</v>
      </c>
      <c r="G160" s="232"/>
      <c r="H160" s="235">
        <v>636</v>
      </c>
      <c r="I160" s="236"/>
      <c r="J160" s="232"/>
      <c r="K160" s="232"/>
      <c r="L160" s="237"/>
      <c r="M160" s="238"/>
      <c r="N160" s="239"/>
      <c r="O160" s="239"/>
      <c r="P160" s="239"/>
      <c r="Q160" s="239"/>
      <c r="R160" s="239"/>
      <c r="S160" s="239"/>
      <c r="T160" s="240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1" t="s">
        <v>147</v>
      </c>
      <c r="AU160" s="241" t="s">
        <v>91</v>
      </c>
      <c r="AV160" s="14" t="s">
        <v>91</v>
      </c>
      <c r="AW160" s="14" t="s">
        <v>43</v>
      </c>
      <c r="AX160" s="14" t="s">
        <v>23</v>
      </c>
      <c r="AY160" s="241" t="s">
        <v>137</v>
      </c>
    </row>
    <row r="161" s="2" customFormat="1" ht="24.15" customHeight="1">
      <c r="A161" s="41"/>
      <c r="B161" s="42"/>
      <c r="C161" s="207" t="s">
        <v>402</v>
      </c>
      <c r="D161" s="207" t="s">
        <v>140</v>
      </c>
      <c r="E161" s="208" t="s">
        <v>2249</v>
      </c>
      <c r="F161" s="209" t="s">
        <v>2250</v>
      </c>
      <c r="G161" s="210" t="s">
        <v>225</v>
      </c>
      <c r="H161" s="211">
        <v>636</v>
      </c>
      <c r="I161" s="212"/>
      <c r="J161" s="213">
        <f>ROUND(I161*H161,2)</f>
        <v>0</v>
      </c>
      <c r="K161" s="209" t="s">
        <v>226</v>
      </c>
      <c r="L161" s="47"/>
      <c r="M161" s="214" t="s">
        <v>36</v>
      </c>
      <c r="N161" s="215" t="s">
        <v>53</v>
      </c>
      <c r="O161" s="87"/>
      <c r="P161" s="216">
        <f>O161*H161</f>
        <v>0</v>
      </c>
      <c r="Q161" s="216">
        <v>0.00040999999999999999</v>
      </c>
      <c r="R161" s="216">
        <f>Q161*H161</f>
        <v>0.26075999999999999</v>
      </c>
      <c r="S161" s="216">
        <v>0</v>
      </c>
      <c r="T161" s="217">
        <f>S161*H161</f>
        <v>0</v>
      </c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R161" s="218" t="s">
        <v>150</v>
      </c>
      <c r="AT161" s="218" t="s">
        <v>140</v>
      </c>
      <c r="AU161" s="218" t="s">
        <v>91</v>
      </c>
      <c r="AY161" s="19" t="s">
        <v>137</v>
      </c>
      <c r="BE161" s="219">
        <f>IF(N161="základní",J161,0)</f>
        <v>0</v>
      </c>
      <c r="BF161" s="219">
        <f>IF(N161="snížená",J161,0)</f>
        <v>0</v>
      </c>
      <c r="BG161" s="219">
        <f>IF(N161="zákl. přenesená",J161,0)</f>
        <v>0</v>
      </c>
      <c r="BH161" s="219">
        <f>IF(N161="sníž. přenesená",J161,0)</f>
        <v>0</v>
      </c>
      <c r="BI161" s="219">
        <f>IF(N161="nulová",J161,0)</f>
        <v>0</v>
      </c>
      <c r="BJ161" s="19" t="s">
        <v>23</v>
      </c>
      <c r="BK161" s="219">
        <f>ROUND(I161*H161,2)</f>
        <v>0</v>
      </c>
      <c r="BL161" s="19" t="s">
        <v>150</v>
      </c>
      <c r="BM161" s="218" t="s">
        <v>2251</v>
      </c>
    </row>
    <row r="162" s="2" customFormat="1">
      <c r="A162" s="41"/>
      <c r="B162" s="42"/>
      <c r="C162" s="43"/>
      <c r="D162" s="256" t="s">
        <v>228</v>
      </c>
      <c r="E162" s="43"/>
      <c r="F162" s="257" t="s">
        <v>2252</v>
      </c>
      <c r="G162" s="43"/>
      <c r="H162" s="43"/>
      <c r="I162" s="258"/>
      <c r="J162" s="43"/>
      <c r="K162" s="43"/>
      <c r="L162" s="47"/>
      <c r="M162" s="259"/>
      <c r="N162" s="260"/>
      <c r="O162" s="87"/>
      <c r="P162" s="87"/>
      <c r="Q162" s="87"/>
      <c r="R162" s="87"/>
      <c r="S162" s="87"/>
      <c r="T162" s="88"/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T162" s="19" t="s">
        <v>228</v>
      </c>
      <c r="AU162" s="19" t="s">
        <v>91</v>
      </c>
    </row>
    <row r="163" s="14" customFormat="1">
      <c r="A163" s="14"/>
      <c r="B163" s="231"/>
      <c r="C163" s="232"/>
      <c r="D163" s="222" t="s">
        <v>147</v>
      </c>
      <c r="E163" s="233" t="s">
        <v>36</v>
      </c>
      <c r="F163" s="234" t="s">
        <v>2239</v>
      </c>
      <c r="G163" s="232"/>
      <c r="H163" s="235">
        <v>636</v>
      </c>
      <c r="I163" s="236"/>
      <c r="J163" s="232"/>
      <c r="K163" s="232"/>
      <c r="L163" s="237"/>
      <c r="M163" s="238"/>
      <c r="N163" s="239"/>
      <c r="O163" s="239"/>
      <c r="P163" s="239"/>
      <c r="Q163" s="239"/>
      <c r="R163" s="239"/>
      <c r="S163" s="239"/>
      <c r="T163" s="240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1" t="s">
        <v>147</v>
      </c>
      <c r="AU163" s="241" t="s">
        <v>91</v>
      </c>
      <c r="AV163" s="14" t="s">
        <v>91</v>
      </c>
      <c r="AW163" s="14" t="s">
        <v>43</v>
      </c>
      <c r="AX163" s="14" t="s">
        <v>23</v>
      </c>
      <c r="AY163" s="241" t="s">
        <v>137</v>
      </c>
    </row>
    <row r="164" s="2" customFormat="1" ht="37.8" customHeight="1">
      <c r="A164" s="41"/>
      <c r="B164" s="42"/>
      <c r="C164" s="207" t="s">
        <v>406</v>
      </c>
      <c r="D164" s="207" t="s">
        <v>140</v>
      </c>
      <c r="E164" s="208" t="s">
        <v>2253</v>
      </c>
      <c r="F164" s="209" t="s">
        <v>2254</v>
      </c>
      <c r="G164" s="210" t="s">
        <v>225</v>
      </c>
      <c r="H164" s="211">
        <v>636</v>
      </c>
      <c r="I164" s="212"/>
      <c r="J164" s="213">
        <f>ROUND(I164*H164,2)</f>
        <v>0</v>
      </c>
      <c r="K164" s="209" t="s">
        <v>144</v>
      </c>
      <c r="L164" s="47"/>
      <c r="M164" s="214" t="s">
        <v>36</v>
      </c>
      <c r="N164" s="215" t="s">
        <v>53</v>
      </c>
      <c r="O164" s="87"/>
      <c r="P164" s="216">
        <f>O164*H164</f>
        <v>0</v>
      </c>
      <c r="Q164" s="216">
        <v>0.10373</v>
      </c>
      <c r="R164" s="216">
        <f>Q164*H164</f>
        <v>65.972279999999998</v>
      </c>
      <c r="S164" s="216">
        <v>0</v>
      </c>
      <c r="T164" s="217">
        <f>S164*H164</f>
        <v>0</v>
      </c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R164" s="218" t="s">
        <v>150</v>
      </c>
      <c r="AT164" s="218" t="s">
        <v>140</v>
      </c>
      <c r="AU164" s="218" t="s">
        <v>91</v>
      </c>
      <c r="AY164" s="19" t="s">
        <v>137</v>
      </c>
      <c r="BE164" s="219">
        <f>IF(N164="základní",J164,0)</f>
        <v>0</v>
      </c>
      <c r="BF164" s="219">
        <f>IF(N164="snížená",J164,0)</f>
        <v>0</v>
      </c>
      <c r="BG164" s="219">
        <f>IF(N164="zákl. přenesená",J164,0)</f>
        <v>0</v>
      </c>
      <c r="BH164" s="219">
        <f>IF(N164="sníž. přenesená",J164,0)</f>
        <v>0</v>
      </c>
      <c r="BI164" s="219">
        <f>IF(N164="nulová",J164,0)</f>
        <v>0</v>
      </c>
      <c r="BJ164" s="19" t="s">
        <v>23</v>
      </c>
      <c r="BK164" s="219">
        <f>ROUND(I164*H164,2)</f>
        <v>0</v>
      </c>
      <c r="BL164" s="19" t="s">
        <v>150</v>
      </c>
      <c r="BM164" s="218" t="s">
        <v>2255</v>
      </c>
    </row>
    <row r="165" s="14" customFormat="1">
      <c r="A165" s="14"/>
      <c r="B165" s="231"/>
      <c r="C165" s="232"/>
      <c r="D165" s="222" t="s">
        <v>147</v>
      </c>
      <c r="E165" s="233" t="s">
        <v>36</v>
      </c>
      <c r="F165" s="234" t="s">
        <v>2239</v>
      </c>
      <c r="G165" s="232"/>
      <c r="H165" s="235">
        <v>636</v>
      </c>
      <c r="I165" s="236"/>
      <c r="J165" s="232"/>
      <c r="K165" s="232"/>
      <c r="L165" s="237"/>
      <c r="M165" s="238"/>
      <c r="N165" s="239"/>
      <c r="O165" s="239"/>
      <c r="P165" s="239"/>
      <c r="Q165" s="239"/>
      <c r="R165" s="239"/>
      <c r="S165" s="239"/>
      <c r="T165" s="240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1" t="s">
        <v>147</v>
      </c>
      <c r="AU165" s="241" t="s">
        <v>91</v>
      </c>
      <c r="AV165" s="14" t="s">
        <v>91</v>
      </c>
      <c r="AW165" s="14" t="s">
        <v>43</v>
      </c>
      <c r="AX165" s="14" t="s">
        <v>23</v>
      </c>
      <c r="AY165" s="241" t="s">
        <v>137</v>
      </c>
    </row>
    <row r="166" s="2" customFormat="1" ht="78" customHeight="1">
      <c r="A166" s="41"/>
      <c r="B166" s="42"/>
      <c r="C166" s="207" t="s">
        <v>410</v>
      </c>
      <c r="D166" s="207" t="s">
        <v>140</v>
      </c>
      <c r="E166" s="208" t="s">
        <v>2256</v>
      </c>
      <c r="F166" s="209" t="s">
        <v>2257</v>
      </c>
      <c r="G166" s="210" t="s">
        <v>225</v>
      </c>
      <c r="H166" s="211">
        <v>100</v>
      </c>
      <c r="I166" s="212"/>
      <c r="J166" s="213">
        <f>ROUND(I166*H166,2)</f>
        <v>0</v>
      </c>
      <c r="K166" s="209" t="s">
        <v>226</v>
      </c>
      <c r="L166" s="47"/>
      <c r="M166" s="214" t="s">
        <v>36</v>
      </c>
      <c r="N166" s="215" t="s">
        <v>53</v>
      </c>
      <c r="O166" s="87"/>
      <c r="P166" s="216">
        <f>O166*H166</f>
        <v>0</v>
      </c>
      <c r="Q166" s="216">
        <v>0.084250000000000005</v>
      </c>
      <c r="R166" s="216">
        <f>Q166*H166</f>
        <v>8.4250000000000007</v>
      </c>
      <c r="S166" s="216">
        <v>0</v>
      </c>
      <c r="T166" s="217">
        <f>S166*H166</f>
        <v>0</v>
      </c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R166" s="218" t="s">
        <v>150</v>
      </c>
      <c r="AT166" s="218" t="s">
        <v>140</v>
      </c>
      <c r="AU166" s="218" t="s">
        <v>91</v>
      </c>
      <c r="AY166" s="19" t="s">
        <v>137</v>
      </c>
      <c r="BE166" s="219">
        <f>IF(N166="základní",J166,0)</f>
        <v>0</v>
      </c>
      <c r="BF166" s="219">
        <f>IF(N166="snížená",J166,0)</f>
        <v>0</v>
      </c>
      <c r="BG166" s="219">
        <f>IF(N166="zákl. přenesená",J166,0)</f>
        <v>0</v>
      </c>
      <c r="BH166" s="219">
        <f>IF(N166="sníž. přenesená",J166,0)</f>
        <v>0</v>
      </c>
      <c r="BI166" s="219">
        <f>IF(N166="nulová",J166,0)</f>
        <v>0</v>
      </c>
      <c r="BJ166" s="19" t="s">
        <v>23</v>
      </c>
      <c r="BK166" s="219">
        <f>ROUND(I166*H166,2)</f>
        <v>0</v>
      </c>
      <c r="BL166" s="19" t="s">
        <v>150</v>
      </c>
      <c r="BM166" s="218" t="s">
        <v>2258</v>
      </c>
    </row>
    <row r="167" s="2" customFormat="1">
      <c r="A167" s="41"/>
      <c r="B167" s="42"/>
      <c r="C167" s="43"/>
      <c r="D167" s="256" t="s">
        <v>228</v>
      </c>
      <c r="E167" s="43"/>
      <c r="F167" s="257" t="s">
        <v>2259</v>
      </c>
      <c r="G167" s="43"/>
      <c r="H167" s="43"/>
      <c r="I167" s="258"/>
      <c r="J167" s="43"/>
      <c r="K167" s="43"/>
      <c r="L167" s="47"/>
      <c r="M167" s="259"/>
      <c r="N167" s="260"/>
      <c r="O167" s="87"/>
      <c r="P167" s="87"/>
      <c r="Q167" s="87"/>
      <c r="R167" s="87"/>
      <c r="S167" s="87"/>
      <c r="T167" s="88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T167" s="19" t="s">
        <v>228</v>
      </c>
      <c r="AU167" s="19" t="s">
        <v>91</v>
      </c>
    </row>
    <row r="168" s="14" customFormat="1">
      <c r="A168" s="14"/>
      <c r="B168" s="231"/>
      <c r="C168" s="232"/>
      <c r="D168" s="222" t="s">
        <v>147</v>
      </c>
      <c r="E168" s="233" t="s">
        <v>36</v>
      </c>
      <c r="F168" s="234" t="s">
        <v>2260</v>
      </c>
      <c r="G168" s="232"/>
      <c r="H168" s="235">
        <v>100</v>
      </c>
      <c r="I168" s="236"/>
      <c r="J168" s="232"/>
      <c r="K168" s="232"/>
      <c r="L168" s="237"/>
      <c r="M168" s="238"/>
      <c r="N168" s="239"/>
      <c r="O168" s="239"/>
      <c r="P168" s="239"/>
      <c r="Q168" s="239"/>
      <c r="R168" s="239"/>
      <c r="S168" s="239"/>
      <c r="T168" s="240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1" t="s">
        <v>147</v>
      </c>
      <c r="AU168" s="241" t="s">
        <v>91</v>
      </c>
      <c r="AV168" s="14" t="s">
        <v>91</v>
      </c>
      <c r="AW168" s="14" t="s">
        <v>43</v>
      </c>
      <c r="AX168" s="14" t="s">
        <v>23</v>
      </c>
      <c r="AY168" s="241" t="s">
        <v>137</v>
      </c>
    </row>
    <row r="169" s="2" customFormat="1" ht="24.15" customHeight="1">
      <c r="A169" s="41"/>
      <c r="B169" s="42"/>
      <c r="C169" s="261" t="s">
        <v>414</v>
      </c>
      <c r="D169" s="261" t="s">
        <v>285</v>
      </c>
      <c r="E169" s="262" t="s">
        <v>2261</v>
      </c>
      <c r="F169" s="263" t="s">
        <v>2262</v>
      </c>
      <c r="G169" s="264" t="s">
        <v>225</v>
      </c>
      <c r="H169" s="265">
        <v>7</v>
      </c>
      <c r="I169" s="266"/>
      <c r="J169" s="267">
        <f>ROUND(I169*H169,2)</f>
        <v>0</v>
      </c>
      <c r="K169" s="263" t="s">
        <v>144</v>
      </c>
      <c r="L169" s="268"/>
      <c r="M169" s="269" t="s">
        <v>36</v>
      </c>
      <c r="N169" s="270" t="s">
        <v>53</v>
      </c>
      <c r="O169" s="87"/>
      <c r="P169" s="216">
        <f>O169*H169</f>
        <v>0</v>
      </c>
      <c r="Q169" s="216">
        <v>0.13100000000000001</v>
      </c>
      <c r="R169" s="216">
        <f>Q169*H169</f>
        <v>0.91700000000000004</v>
      </c>
      <c r="S169" s="216">
        <v>0</v>
      </c>
      <c r="T169" s="217">
        <f>S169*H169</f>
        <v>0</v>
      </c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R169" s="218" t="s">
        <v>182</v>
      </c>
      <c r="AT169" s="218" t="s">
        <v>285</v>
      </c>
      <c r="AU169" s="218" t="s">
        <v>91</v>
      </c>
      <c r="AY169" s="19" t="s">
        <v>137</v>
      </c>
      <c r="BE169" s="219">
        <f>IF(N169="základní",J169,0)</f>
        <v>0</v>
      </c>
      <c r="BF169" s="219">
        <f>IF(N169="snížená",J169,0)</f>
        <v>0</v>
      </c>
      <c r="BG169" s="219">
        <f>IF(N169="zákl. přenesená",J169,0)</f>
        <v>0</v>
      </c>
      <c r="BH169" s="219">
        <f>IF(N169="sníž. přenesená",J169,0)</f>
        <v>0</v>
      </c>
      <c r="BI169" s="219">
        <f>IF(N169="nulová",J169,0)</f>
        <v>0</v>
      </c>
      <c r="BJ169" s="19" t="s">
        <v>23</v>
      </c>
      <c r="BK169" s="219">
        <f>ROUND(I169*H169,2)</f>
        <v>0</v>
      </c>
      <c r="BL169" s="19" t="s">
        <v>150</v>
      </c>
      <c r="BM169" s="218" t="s">
        <v>2263</v>
      </c>
    </row>
    <row r="170" s="14" customFormat="1">
      <c r="A170" s="14"/>
      <c r="B170" s="231"/>
      <c r="C170" s="232"/>
      <c r="D170" s="222" t="s">
        <v>147</v>
      </c>
      <c r="E170" s="233" t="s">
        <v>36</v>
      </c>
      <c r="F170" s="234" t="s">
        <v>177</v>
      </c>
      <c r="G170" s="232"/>
      <c r="H170" s="235">
        <v>7</v>
      </c>
      <c r="I170" s="236"/>
      <c r="J170" s="232"/>
      <c r="K170" s="232"/>
      <c r="L170" s="237"/>
      <c r="M170" s="238"/>
      <c r="N170" s="239"/>
      <c r="O170" s="239"/>
      <c r="P170" s="239"/>
      <c r="Q170" s="239"/>
      <c r="R170" s="239"/>
      <c r="S170" s="239"/>
      <c r="T170" s="240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1" t="s">
        <v>147</v>
      </c>
      <c r="AU170" s="241" t="s">
        <v>91</v>
      </c>
      <c r="AV170" s="14" t="s">
        <v>91</v>
      </c>
      <c r="AW170" s="14" t="s">
        <v>43</v>
      </c>
      <c r="AX170" s="14" t="s">
        <v>23</v>
      </c>
      <c r="AY170" s="241" t="s">
        <v>137</v>
      </c>
    </row>
    <row r="171" s="2" customFormat="1" ht="21.75" customHeight="1">
      <c r="A171" s="41"/>
      <c r="B171" s="42"/>
      <c r="C171" s="261" t="s">
        <v>418</v>
      </c>
      <c r="D171" s="261" t="s">
        <v>285</v>
      </c>
      <c r="E171" s="262" t="s">
        <v>2264</v>
      </c>
      <c r="F171" s="263" t="s">
        <v>2265</v>
      </c>
      <c r="G171" s="264" t="s">
        <v>225</v>
      </c>
      <c r="H171" s="265">
        <v>103</v>
      </c>
      <c r="I171" s="266"/>
      <c r="J171" s="267">
        <f>ROUND(I171*H171,2)</f>
        <v>0</v>
      </c>
      <c r="K171" s="263" t="s">
        <v>226</v>
      </c>
      <c r="L171" s="268"/>
      <c r="M171" s="269" t="s">
        <v>36</v>
      </c>
      <c r="N171" s="270" t="s">
        <v>53</v>
      </c>
      <c r="O171" s="87"/>
      <c r="P171" s="216">
        <f>O171*H171</f>
        <v>0</v>
      </c>
      <c r="Q171" s="216">
        <v>0.13100000000000001</v>
      </c>
      <c r="R171" s="216">
        <f>Q171*H171</f>
        <v>13.493</v>
      </c>
      <c r="S171" s="216">
        <v>0</v>
      </c>
      <c r="T171" s="217">
        <f>S171*H171</f>
        <v>0</v>
      </c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R171" s="218" t="s">
        <v>182</v>
      </c>
      <c r="AT171" s="218" t="s">
        <v>285</v>
      </c>
      <c r="AU171" s="218" t="s">
        <v>91</v>
      </c>
      <c r="AY171" s="19" t="s">
        <v>137</v>
      </c>
      <c r="BE171" s="219">
        <f>IF(N171="základní",J171,0)</f>
        <v>0</v>
      </c>
      <c r="BF171" s="219">
        <f>IF(N171="snížená",J171,0)</f>
        <v>0</v>
      </c>
      <c r="BG171" s="219">
        <f>IF(N171="zákl. přenesená",J171,0)</f>
        <v>0</v>
      </c>
      <c r="BH171" s="219">
        <f>IF(N171="sníž. přenesená",J171,0)</f>
        <v>0</v>
      </c>
      <c r="BI171" s="219">
        <f>IF(N171="nulová",J171,0)</f>
        <v>0</v>
      </c>
      <c r="BJ171" s="19" t="s">
        <v>23</v>
      </c>
      <c r="BK171" s="219">
        <f>ROUND(I171*H171,2)</f>
        <v>0</v>
      </c>
      <c r="BL171" s="19" t="s">
        <v>150</v>
      </c>
      <c r="BM171" s="218" t="s">
        <v>2266</v>
      </c>
    </row>
    <row r="172" s="14" customFormat="1">
      <c r="A172" s="14"/>
      <c r="B172" s="231"/>
      <c r="C172" s="232"/>
      <c r="D172" s="222" t="s">
        <v>147</v>
      </c>
      <c r="E172" s="233" t="s">
        <v>36</v>
      </c>
      <c r="F172" s="234" t="s">
        <v>2267</v>
      </c>
      <c r="G172" s="232"/>
      <c r="H172" s="235">
        <v>103</v>
      </c>
      <c r="I172" s="236"/>
      <c r="J172" s="232"/>
      <c r="K172" s="232"/>
      <c r="L172" s="237"/>
      <c r="M172" s="238"/>
      <c r="N172" s="239"/>
      <c r="O172" s="239"/>
      <c r="P172" s="239"/>
      <c r="Q172" s="239"/>
      <c r="R172" s="239"/>
      <c r="S172" s="239"/>
      <c r="T172" s="240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1" t="s">
        <v>147</v>
      </c>
      <c r="AU172" s="241" t="s">
        <v>91</v>
      </c>
      <c r="AV172" s="14" t="s">
        <v>91</v>
      </c>
      <c r="AW172" s="14" t="s">
        <v>43</v>
      </c>
      <c r="AX172" s="14" t="s">
        <v>23</v>
      </c>
      <c r="AY172" s="241" t="s">
        <v>137</v>
      </c>
    </row>
    <row r="173" s="12" customFormat="1" ht="22.8" customHeight="1">
      <c r="A173" s="12"/>
      <c r="B173" s="191"/>
      <c r="C173" s="192"/>
      <c r="D173" s="193" t="s">
        <v>81</v>
      </c>
      <c r="E173" s="205" t="s">
        <v>171</v>
      </c>
      <c r="F173" s="205" t="s">
        <v>637</v>
      </c>
      <c r="G173" s="192"/>
      <c r="H173" s="192"/>
      <c r="I173" s="195"/>
      <c r="J173" s="206">
        <f>BK173</f>
        <v>0</v>
      </c>
      <c r="K173" s="192"/>
      <c r="L173" s="197"/>
      <c r="M173" s="198"/>
      <c r="N173" s="199"/>
      <c r="O173" s="199"/>
      <c r="P173" s="200">
        <f>SUM(P174:P179)</f>
        <v>0</v>
      </c>
      <c r="Q173" s="199"/>
      <c r="R173" s="200">
        <f>SUM(R174:R179)</f>
        <v>56.055000000000007</v>
      </c>
      <c r="S173" s="199"/>
      <c r="T173" s="201">
        <f>SUM(T174:T179)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02" t="s">
        <v>23</v>
      </c>
      <c r="AT173" s="203" t="s">
        <v>81</v>
      </c>
      <c r="AU173" s="203" t="s">
        <v>23</v>
      </c>
      <c r="AY173" s="202" t="s">
        <v>137</v>
      </c>
      <c r="BK173" s="204">
        <f>SUM(BK174:BK179)</f>
        <v>0</v>
      </c>
    </row>
    <row r="174" s="2" customFormat="1" ht="24.15" customHeight="1">
      <c r="A174" s="41"/>
      <c r="B174" s="42"/>
      <c r="C174" s="207" t="s">
        <v>422</v>
      </c>
      <c r="D174" s="207" t="s">
        <v>140</v>
      </c>
      <c r="E174" s="208" t="s">
        <v>2268</v>
      </c>
      <c r="F174" s="209" t="s">
        <v>2269</v>
      </c>
      <c r="G174" s="210" t="s">
        <v>225</v>
      </c>
      <c r="H174" s="211">
        <v>50</v>
      </c>
      <c r="I174" s="212"/>
      <c r="J174" s="213">
        <f>ROUND(I174*H174,2)</f>
        <v>0</v>
      </c>
      <c r="K174" s="209" t="s">
        <v>226</v>
      </c>
      <c r="L174" s="47"/>
      <c r="M174" s="214" t="s">
        <v>36</v>
      </c>
      <c r="N174" s="215" t="s">
        <v>53</v>
      </c>
      <c r="O174" s="87"/>
      <c r="P174" s="216">
        <f>O174*H174</f>
        <v>0</v>
      </c>
      <c r="Q174" s="216">
        <v>0.55110000000000003</v>
      </c>
      <c r="R174" s="216">
        <f>Q174*H174</f>
        <v>27.555000000000003</v>
      </c>
      <c r="S174" s="216">
        <v>0</v>
      </c>
      <c r="T174" s="217">
        <f>S174*H174</f>
        <v>0</v>
      </c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R174" s="218" t="s">
        <v>150</v>
      </c>
      <c r="AT174" s="218" t="s">
        <v>140</v>
      </c>
      <c r="AU174" s="218" t="s">
        <v>91</v>
      </c>
      <c r="AY174" s="19" t="s">
        <v>137</v>
      </c>
      <c r="BE174" s="219">
        <f>IF(N174="základní",J174,0)</f>
        <v>0</v>
      </c>
      <c r="BF174" s="219">
        <f>IF(N174="snížená",J174,0)</f>
        <v>0</v>
      </c>
      <c r="BG174" s="219">
        <f>IF(N174="zákl. přenesená",J174,0)</f>
        <v>0</v>
      </c>
      <c r="BH174" s="219">
        <f>IF(N174="sníž. přenesená",J174,0)</f>
        <v>0</v>
      </c>
      <c r="BI174" s="219">
        <f>IF(N174="nulová",J174,0)</f>
        <v>0</v>
      </c>
      <c r="BJ174" s="19" t="s">
        <v>23</v>
      </c>
      <c r="BK174" s="219">
        <f>ROUND(I174*H174,2)</f>
        <v>0</v>
      </c>
      <c r="BL174" s="19" t="s">
        <v>150</v>
      </c>
      <c r="BM174" s="218" t="s">
        <v>2270</v>
      </c>
    </row>
    <row r="175" s="2" customFormat="1">
      <c r="A175" s="41"/>
      <c r="B175" s="42"/>
      <c r="C175" s="43"/>
      <c r="D175" s="256" t="s">
        <v>228</v>
      </c>
      <c r="E175" s="43"/>
      <c r="F175" s="257" t="s">
        <v>2271</v>
      </c>
      <c r="G175" s="43"/>
      <c r="H175" s="43"/>
      <c r="I175" s="258"/>
      <c r="J175" s="43"/>
      <c r="K175" s="43"/>
      <c r="L175" s="47"/>
      <c r="M175" s="259"/>
      <c r="N175" s="260"/>
      <c r="O175" s="87"/>
      <c r="P175" s="87"/>
      <c r="Q175" s="87"/>
      <c r="R175" s="87"/>
      <c r="S175" s="87"/>
      <c r="T175" s="88"/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T175" s="19" t="s">
        <v>228</v>
      </c>
      <c r="AU175" s="19" t="s">
        <v>91</v>
      </c>
    </row>
    <row r="176" s="13" customFormat="1">
      <c r="A176" s="13"/>
      <c r="B176" s="220"/>
      <c r="C176" s="221"/>
      <c r="D176" s="222" t="s">
        <v>147</v>
      </c>
      <c r="E176" s="223" t="s">
        <v>36</v>
      </c>
      <c r="F176" s="224" t="s">
        <v>2272</v>
      </c>
      <c r="G176" s="221"/>
      <c r="H176" s="223" t="s">
        <v>36</v>
      </c>
      <c r="I176" s="225"/>
      <c r="J176" s="221"/>
      <c r="K176" s="221"/>
      <c r="L176" s="226"/>
      <c r="M176" s="227"/>
      <c r="N176" s="228"/>
      <c r="O176" s="228"/>
      <c r="P176" s="228"/>
      <c r="Q176" s="228"/>
      <c r="R176" s="228"/>
      <c r="S176" s="228"/>
      <c r="T176" s="229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0" t="s">
        <v>147</v>
      </c>
      <c r="AU176" s="230" t="s">
        <v>91</v>
      </c>
      <c r="AV176" s="13" t="s">
        <v>23</v>
      </c>
      <c r="AW176" s="13" t="s">
        <v>43</v>
      </c>
      <c r="AX176" s="13" t="s">
        <v>82</v>
      </c>
      <c r="AY176" s="230" t="s">
        <v>137</v>
      </c>
    </row>
    <row r="177" s="14" customFormat="1">
      <c r="A177" s="14"/>
      <c r="B177" s="231"/>
      <c r="C177" s="232"/>
      <c r="D177" s="222" t="s">
        <v>147</v>
      </c>
      <c r="E177" s="233" t="s">
        <v>36</v>
      </c>
      <c r="F177" s="234" t="s">
        <v>525</v>
      </c>
      <c r="G177" s="232"/>
      <c r="H177" s="235">
        <v>50</v>
      </c>
      <c r="I177" s="236"/>
      <c r="J177" s="232"/>
      <c r="K177" s="232"/>
      <c r="L177" s="237"/>
      <c r="M177" s="238"/>
      <c r="N177" s="239"/>
      <c r="O177" s="239"/>
      <c r="P177" s="239"/>
      <c r="Q177" s="239"/>
      <c r="R177" s="239"/>
      <c r="S177" s="239"/>
      <c r="T177" s="240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1" t="s">
        <v>147</v>
      </c>
      <c r="AU177" s="241" t="s">
        <v>91</v>
      </c>
      <c r="AV177" s="14" t="s">
        <v>91</v>
      </c>
      <c r="AW177" s="14" t="s">
        <v>43</v>
      </c>
      <c r="AX177" s="14" t="s">
        <v>23</v>
      </c>
      <c r="AY177" s="241" t="s">
        <v>137</v>
      </c>
    </row>
    <row r="178" s="2" customFormat="1" ht="16.5" customHeight="1">
      <c r="A178" s="41"/>
      <c r="B178" s="42"/>
      <c r="C178" s="261" t="s">
        <v>426</v>
      </c>
      <c r="D178" s="261" t="s">
        <v>285</v>
      </c>
      <c r="E178" s="262" t="s">
        <v>1123</v>
      </c>
      <c r="F178" s="263" t="s">
        <v>1124</v>
      </c>
      <c r="G178" s="264" t="s">
        <v>266</v>
      </c>
      <c r="H178" s="265">
        <v>28.5</v>
      </c>
      <c r="I178" s="266"/>
      <c r="J178" s="267">
        <f>ROUND(I178*H178,2)</f>
        <v>0</v>
      </c>
      <c r="K178" s="263" t="s">
        <v>226</v>
      </c>
      <c r="L178" s="268"/>
      <c r="M178" s="269" t="s">
        <v>36</v>
      </c>
      <c r="N178" s="270" t="s">
        <v>53</v>
      </c>
      <c r="O178" s="87"/>
      <c r="P178" s="216">
        <f>O178*H178</f>
        <v>0</v>
      </c>
      <c r="Q178" s="216">
        <v>1</v>
      </c>
      <c r="R178" s="216">
        <f>Q178*H178</f>
        <v>28.5</v>
      </c>
      <c r="S178" s="216">
        <v>0</v>
      </c>
      <c r="T178" s="217">
        <f>S178*H178</f>
        <v>0</v>
      </c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R178" s="218" t="s">
        <v>182</v>
      </c>
      <c r="AT178" s="218" t="s">
        <v>285</v>
      </c>
      <c r="AU178" s="218" t="s">
        <v>91</v>
      </c>
      <c r="AY178" s="19" t="s">
        <v>137</v>
      </c>
      <c r="BE178" s="219">
        <f>IF(N178="základní",J178,0)</f>
        <v>0</v>
      </c>
      <c r="BF178" s="219">
        <f>IF(N178="snížená",J178,0)</f>
        <v>0</v>
      </c>
      <c r="BG178" s="219">
        <f>IF(N178="zákl. přenesená",J178,0)</f>
        <v>0</v>
      </c>
      <c r="BH178" s="219">
        <f>IF(N178="sníž. přenesená",J178,0)</f>
        <v>0</v>
      </c>
      <c r="BI178" s="219">
        <f>IF(N178="nulová",J178,0)</f>
        <v>0</v>
      </c>
      <c r="BJ178" s="19" t="s">
        <v>23</v>
      </c>
      <c r="BK178" s="219">
        <f>ROUND(I178*H178,2)</f>
        <v>0</v>
      </c>
      <c r="BL178" s="19" t="s">
        <v>150</v>
      </c>
      <c r="BM178" s="218" t="s">
        <v>2273</v>
      </c>
    </row>
    <row r="179" s="14" customFormat="1">
      <c r="A179" s="14"/>
      <c r="B179" s="231"/>
      <c r="C179" s="232"/>
      <c r="D179" s="222" t="s">
        <v>147</v>
      </c>
      <c r="E179" s="233" t="s">
        <v>36</v>
      </c>
      <c r="F179" s="234" t="s">
        <v>2274</v>
      </c>
      <c r="G179" s="232"/>
      <c r="H179" s="235">
        <v>28.5</v>
      </c>
      <c r="I179" s="236"/>
      <c r="J179" s="232"/>
      <c r="K179" s="232"/>
      <c r="L179" s="237"/>
      <c r="M179" s="238"/>
      <c r="N179" s="239"/>
      <c r="O179" s="239"/>
      <c r="P179" s="239"/>
      <c r="Q179" s="239"/>
      <c r="R179" s="239"/>
      <c r="S179" s="239"/>
      <c r="T179" s="240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1" t="s">
        <v>147</v>
      </c>
      <c r="AU179" s="241" t="s">
        <v>91</v>
      </c>
      <c r="AV179" s="14" t="s">
        <v>91</v>
      </c>
      <c r="AW179" s="14" t="s">
        <v>43</v>
      </c>
      <c r="AX179" s="14" t="s">
        <v>23</v>
      </c>
      <c r="AY179" s="241" t="s">
        <v>137</v>
      </c>
    </row>
    <row r="180" s="12" customFormat="1" ht="22.8" customHeight="1">
      <c r="A180" s="12"/>
      <c r="B180" s="191"/>
      <c r="C180" s="192"/>
      <c r="D180" s="193" t="s">
        <v>81</v>
      </c>
      <c r="E180" s="205" t="s">
        <v>277</v>
      </c>
      <c r="F180" s="205" t="s">
        <v>816</v>
      </c>
      <c r="G180" s="192"/>
      <c r="H180" s="192"/>
      <c r="I180" s="195"/>
      <c r="J180" s="206">
        <f>BK180</f>
        <v>0</v>
      </c>
      <c r="K180" s="192"/>
      <c r="L180" s="197"/>
      <c r="M180" s="198"/>
      <c r="N180" s="199"/>
      <c r="O180" s="199"/>
      <c r="P180" s="200">
        <f>SUM(P181:P203)</f>
        <v>0</v>
      </c>
      <c r="Q180" s="199"/>
      <c r="R180" s="200">
        <f>SUM(R181:R203)</f>
        <v>46.1278997</v>
      </c>
      <c r="S180" s="199"/>
      <c r="T180" s="201">
        <f>SUM(T181:T203)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02" t="s">
        <v>23</v>
      </c>
      <c r="AT180" s="203" t="s">
        <v>81</v>
      </c>
      <c r="AU180" s="203" t="s">
        <v>23</v>
      </c>
      <c r="AY180" s="202" t="s">
        <v>137</v>
      </c>
      <c r="BK180" s="204">
        <f>SUM(BK181:BK203)</f>
        <v>0</v>
      </c>
    </row>
    <row r="181" s="2" customFormat="1" ht="24.15" customHeight="1">
      <c r="A181" s="41"/>
      <c r="B181" s="42"/>
      <c r="C181" s="207" t="s">
        <v>432</v>
      </c>
      <c r="D181" s="207" t="s">
        <v>140</v>
      </c>
      <c r="E181" s="208" t="s">
        <v>2275</v>
      </c>
      <c r="F181" s="209" t="s">
        <v>2276</v>
      </c>
      <c r="G181" s="210" t="s">
        <v>394</v>
      </c>
      <c r="H181" s="211">
        <v>4</v>
      </c>
      <c r="I181" s="212"/>
      <c r="J181" s="213">
        <f>ROUND(I181*H181,2)</f>
        <v>0</v>
      </c>
      <c r="K181" s="209" t="s">
        <v>226</v>
      </c>
      <c r="L181" s="47"/>
      <c r="M181" s="214" t="s">
        <v>36</v>
      </c>
      <c r="N181" s="215" t="s">
        <v>53</v>
      </c>
      <c r="O181" s="87"/>
      <c r="P181" s="216">
        <f>O181*H181</f>
        <v>0</v>
      </c>
      <c r="Q181" s="216">
        <v>0.00069999999999999999</v>
      </c>
      <c r="R181" s="216">
        <f>Q181*H181</f>
        <v>0.0028</v>
      </c>
      <c r="S181" s="216">
        <v>0</v>
      </c>
      <c r="T181" s="217">
        <f>S181*H181</f>
        <v>0</v>
      </c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R181" s="218" t="s">
        <v>150</v>
      </c>
      <c r="AT181" s="218" t="s">
        <v>140</v>
      </c>
      <c r="AU181" s="218" t="s">
        <v>91</v>
      </c>
      <c r="AY181" s="19" t="s">
        <v>137</v>
      </c>
      <c r="BE181" s="219">
        <f>IF(N181="základní",J181,0)</f>
        <v>0</v>
      </c>
      <c r="BF181" s="219">
        <f>IF(N181="snížená",J181,0)</f>
        <v>0</v>
      </c>
      <c r="BG181" s="219">
        <f>IF(N181="zákl. přenesená",J181,0)</f>
        <v>0</v>
      </c>
      <c r="BH181" s="219">
        <f>IF(N181="sníž. přenesená",J181,0)</f>
        <v>0</v>
      </c>
      <c r="BI181" s="219">
        <f>IF(N181="nulová",J181,0)</f>
        <v>0</v>
      </c>
      <c r="BJ181" s="19" t="s">
        <v>23</v>
      </c>
      <c r="BK181" s="219">
        <f>ROUND(I181*H181,2)</f>
        <v>0</v>
      </c>
      <c r="BL181" s="19" t="s">
        <v>150</v>
      </c>
      <c r="BM181" s="218" t="s">
        <v>2277</v>
      </c>
    </row>
    <row r="182" s="2" customFormat="1">
      <c r="A182" s="41"/>
      <c r="B182" s="42"/>
      <c r="C182" s="43"/>
      <c r="D182" s="256" t="s">
        <v>228</v>
      </c>
      <c r="E182" s="43"/>
      <c r="F182" s="257" t="s">
        <v>2278</v>
      </c>
      <c r="G182" s="43"/>
      <c r="H182" s="43"/>
      <c r="I182" s="258"/>
      <c r="J182" s="43"/>
      <c r="K182" s="43"/>
      <c r="L182" s="47"/>
      <c r="M182" s="259"/>
      <c r="N182" s="260"/>
      <c r="O182" s="87"/>
      <c r="P182" s="87"/>
      <c r="Q182" s="87"/>
      <c r="R182" s="87"/>
      <c r="S182" s="87"/>
      <c r="T182" s="88"/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T182" s="19" t="s">
        <v>228</v>
      </c>
      <c r="AU182" s="19" t="s">
        <v>91</v>
      </c>
    </row>
    <row r="183" s="2" customFormat="1" ht="33" customHeight="1">
      <c r="A183" s="41"/>
      <c r="B183" s="42"/>
      <c r="C183" s="261" t="s">
        <v>438</v>
      </c>
      <c r="D183" s="261" t="s">
        <v>285</v>
      </c>
      <c r="E183" s="262" t="s">
        <v>2279</v>
      </c>
      <c r="F183" s="263" t="s">
        <v>2280</v>
      </c>
      <c r="G183" s="264" t="s">
        <v>394</v>
      </c>
      <c r="H183" s="265">
        <v>4</v>
      </c>
      <c r="I183" s="266"/>
      <c r="J183" s="267">
        <f>ROUND(I183*H183,2)</f>
        <v>0</v>
      </c>
      <c r="K183" s="263" t="s">
        <v>144</v>
      </c>
      <c r="L183" s="268"/>
      <c r="M183" s="269" t="s">
        <v>36</v>
      </c>
      <c r="N183" s="270" t="s">
        <v>53</v>
      </c>
      <c r="O183" s="87"/>
      <c r="P183" s="216">
        <f>O183*H183</f>
        <v>0</v>
      </c>
      <c r="Q183" s="216">
        <v>0.0020999999999999999</v>
      </c>
      <c r="R183" s="216">
        <f>Q183*H183</f>
        <v>0.0083999999999999995</v>
      </c>
      <c r="S183" s="216">
        <v>0</v>
      </c>
      <c r="T183" s="217">
        <f>S183*H183</f>
        <v>0</v>
      </c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R183" s="218" t="s">
        <v>182</v>
      </c>
      <c r="AT183" s="218" t="s">
        <v>285</v>
      </c>
      <c r="AU183" s="218" t="s">
        <v>91</v>
      </c>
      <c r="AY183" s="19" t="s">
        <v>137</v>
      </c>
      <c r="BE183" s="219">
        <f>IF(N183="základní",J183,0)</f>
        <v>0</v>
      </c>
      <c r="BF183" s="219">
        <f>IF(N183="snížená",J183,0)</f>
        <v>0</v>
      </c>
      <c r="BG183" s="219">
        <f>IF(N183="zákl. přenesená",J183,0)</f>
        <v>0</v>
      </c>
      <c r="BH183" s="219">
        <f>IF(N183="sníž. přenesená",J183,0)</f>
        <v>0</v>
      </c>
      <c r="BI183" s="219">
        <f>IF(N183="nulová",J183,0)</f>
        <v>0</v>
      </c>
      <c r="BJ183" s="19" t="s">
        <v>23</v>
      </c>
      <c r="BK183" s="219">
        <f>ROUND(I183*H183,2)</f>
        <v>0</v>
      </c>
      <c r="BL183" s="19" t="s">
        <v>150</v>
      </c>
      <c r="BM183" s="218" t="s">
        <v>2281</v>
      </c>
    </row>
    <row r="184" s="2" customFormat="1" ht="49.05" customHeight="1">
      <c r="A184" s="41"/>
      <c r="B184" s="42"/>
      <c r="C184" s="207" t="s">
        <v>445</v>
      </c>
      <c r="D184" s="207" t="s">
        <v>140</v>
      </c>
      <c r="E184" s="208" t="s">
        <v>2282</v>
      </c>
      <c r="F184" s="209" t="s">
        <v>2283</v>
      </c>
      <c r="G184" s="210" t="s">
        <v>280</v>
      </c>
      <c r="H184" s="211">
        <v>50</v>
      </c>
      <c r="I184" s="212"/>
      <c r="J184" s="213">
        <f>ROUND(I184*H184,2)</f>
        <v>0</v>
      </c>
      <c r="K184" s="209" t="s">
        <v>226</v>
      </c>
      <c r="L184" s="47"/>
      <c r="M184" s="214" t="s">
        <v>36</v>
      </c>
      <c r="N184" s="215" t="s">
        <v>53</v>
      </c>
      <c r="O184" s="87"/>
      <c r="P184" s="216">
        <f>O184*H184</f>
        <v>0</v>
      </c>
      <c r="Q184" s="216">
        <v>0.1295</v>
      </c>
      <c r="R184" s="216">
        <f>Q184*H184</f>
        <v>6.4750000000000005</v>
      </c>
      <c r="S184" s="216">
        <v>0</v>
      </c>
      <c r="T184" s="217">
        <f>S184*H184</f>
        <v>0</v>
      </c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R184" s="218" t="s">
        <v>150</v>
      </c>
      <c r="AT184" s="218" t="s">
        <v>140</v>
      </c>
      <c r="AU184" s="218" t="s">
        <v>91</v>
      </c>
      <c r="AY184" s="19" t="s">
        <v>137</v>
      </c>
      <c r="BE184" s="219">
        <f>IF(N184="základní",J184,0)</f>
        <v>0</v>
      </c>
      <c r="BF184" s="219">
        <f>IF(N184="snížená",J184,0)</f>
        <v>0</v>
      </c>
      <c r="BG184" s="219">
        <f>IF(N184="zákl. přenesená",J184,0)</f>
        <v>0</v>
      </c>
      <c r="BH184" s="219">
        <f>IF(N184="sníž. přenesená",J184,0)</f>
        <v>0</v>
      </c>
      <c r="BI184" s="219">
        <f>IF(N184="nulová",J184,0)</f>
        <v>0</v>
      </c>
      <c r="BJ184" s="19" t="s">
        <v>23</v>
      </c>
      <c r="BK184" s="219">
        <f>ROUND(I184*H184,2)</f>
        <v>0</v>
      </c>
      <c r="BL184" s="19" t="s">
        <v>150</v>
      </c>
      <c r="BM184" s="218" t="s">
        <v>2284</v>
      </c>
    </row>
    <row r="185" s="2" customFormat="1">
      <c r="A185" s="41"/>
      <c r="B185" s="42"/>
      <c r="C185" s="43"/>
      <c r="D185" s="256" t="s">
        <v>228</v>
      </c>
      <c r="E185" s="43"/>
      <c r="F185" s="257" t="s">
        <v>2285</v>
      </c>
      <c r="G185" s="43"/>
      <c r="H185" s="43"/>
      <c r="I185" s="258"/>
      <c r="J185" s="43"/>
      <c r="K185" s="43"/>
      <c r="L185" s="47"/>
      <c r="M185" s="259"/>
      <c r="N185" s="260"/>
      <c r="O185" s="87"/>
      <c r="P185" s="87"/>
      <c r="Q185" s="87"/>
      <c r="R185" s="87"/>
      <c r="S185" s="87"/>
      <c r="T185" s="88"/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T185" s="19" t="s">
        <v>228</v>
      </c>
      <c r="AU185" s="19" t="s">
        <v>91</v>
      </c>
    </row>
    <row r="186" s="14" customFormat="1">
      <c r="A186" s="14"/>
      <c r="B186" s="231"/>
      <c r="C186" s="232"/>
      <c r="D186" s="222" t="s">
        <v>147</v>
      </c>
      <c r="E186" s="233" t="s">
        <v>36</v>
      </c>
      <c r="F186" s="234" t="s">
        <v>2286</v>
      </c>
      <c r="G186" s="232"/>
      <c r="H186" s="235">
        <v>50</v>
      </c>
      <c r="I186" s="236"/>
      <c r="J186" s="232"/>
      <c r="K186" s="232"/>
      <c r="L186" s="237"/>
      <c r="M186" s="238"/>
      <c r="N186" s="239"/>
      <c r="O186" s="239"/>
      <c r="P186" s="239"/>
      <c r="Q186" s="239"/>
      <c r="R186" s="239"/>
      <c r="S186" s="239"/>
      <c r="T186" s="240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1" t="s">
        <v>147</v>
      </c>
      <c r="AU186" s="241" t="s">
        <v>91</v>
      </c>
      <c r="AV186" s="14" t="s">
        <v>91</v>
      </c>
      <c r="AW186" s="14" t="s">
        <v>43</v>
      </c>
      <c r="AX186" s="14" t="s">
        <v>23</v>
      </c>
      <c r="AY186" s="241" t="s">
        <v>137</v>
      </c>
    </row>
    <row r="187" s="2" customFormat="1" ht="16.5" customHeight="1">
      <c r="A187" s="41"/>
      <c r="B187" s="42"/>
      <c r="C187" s="261" t="s">
        <v>450</v>
      </c>
      <c r="D187" s="261" t="s">
        <v>285</v>
      </c>
      <c r="E187" s="262" t="s">
        <v>2287</v>
      </c>
      <c r="F187" s="263" t="s">
        <v>2288</v>
      </c>
      <c r="G187" s="264" t="s">
        <v>280</v>
      </c>
      <c r="H187" s="265">
        <v>33</v>
      </c>
      <c r="I187" s="266"/>
      <c r="J187" s="267">
        <f>ROUND(I187*H187,2)</f>
        <v>0</v>
      </c>
      <c r="K187" s="263" t="s">
        <v>226</v>
      </c>
      <c r="L187" s="268"/>
      <c r="M187" s="269" t="s">
        <v>36</v>
      </c>
      <c r="N187" s="270" t="s">
        <v>53</v>
      </c>
      <c r="O187" s="87"/>
      <c r="P187" s="216">
        <f>O187*H187</f>
        <v>0</v>
      </c>
      <c r="Q187" s="216">
        <v>0.045999999999999999</v>
      </c>
      <c r="R187" s="216">
        <f>Q187*H187</f>
        <v>1.518</v>
      </c>
      <c r="S187" s="216">
        <v>0</v>
      </c>
      <c r="T187" s="217">
        <f>S187*H187</f>
        <v>0</v>
      </c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R187" s="218" t="s">
        <v>182</v>
      </c>
      <c r="AT187" s="218" t="s">
        <v>285</v>
      </c>
      <c r="AU187" s="218" t="s">
        <v>91</v>
      </c>
      <c r="AY187" s="19" t="s">
        <v>137</v>
      </c>
      <c r="BE187" s="219">
        <f>IF(N187="základní",J187,0)</f>
        <v>0</v>
      </c>
      <c r="BF187" s="219">
        <f>IF(N187="snížená",J187,0)</f>
        <v>0</v>
      </c>
      <c r="BG187" s="219">
        <f>IF(N187="zákl. přenesená",J187,0)</f>
        <v>0</v>
      </c>
      <c r="BH187" s="219">
        <f>IF(N187="sníž. přenesená",J187,0)</f>
        <v>0</v>
      </c>
      <c r="BI187" s="219">
        <f>IF(N187="nulová",J187,0)</f>
        <v>0</v>
      </c>
      <c r="BJ187" s="19" t="s">
        <v>23</v>
      </c>
      <c r="BK187" s="219">
        <f>ROUND(I187*H187,2)</f>
        <v>0</v>
      </c>
      <c r="BL187" s="19" t="s">
        <v>150</v>
      </c>
      <c r="BM187" s="218" t="s">
        <v>2289</v>
      </c>
    </row>
    <row r="188" s="14" customFormat="1">
      <c r="A188" s="14"/>
      <c r="B188" s="231"/>
      <c r="C188" s="232"/>
      <c r="D188" s="222" t="s">
        <v>147</v>
      </c>
      <c r="E188" s="233" t="s">
        <v>36</v>
      </c>
      <c r="F188" s="234" t="s">
        <v>2290</v>
      </c>
      <c r="G188" s="232"/>
      <c r="H188" s="235">
        <v>33</v>
      </c>
      <c r="I188" s="236"/>
      <c r="J188" s="232"/>
      <c r="K188" s="232"/>
      <c r="L188" s="237"/>
      <c r="M188" s="238"/>
      <c r="N188" s="239"/>
      <c r="O188" s="239"/>
      <c r="P188" s="239"/>
      <c r="Q188" s="239"/>
      <c r="R188" s="239"/>
      <c r="S188" s="239"/>
      <c r="T188" s="240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1" t="s">
        <v>147</v>
      </c>
      <c r="AU188" s="241" t="s">
        <v>91</v>
      </c>
      <c r="AV188" s="14" t="s">
        <v>91</v>
      </c>
      <c r="AW188" s="14" t="s">
        <v>43</v>
      </c>
      <c r="AX188" s="14" t="s">
        <v>23</v>
      </c>
      <c r="AY188" s="241" t="s">
        <v>137</v>
      </c>
    </row>
    <row r="189" s="2" customFormat="1" ht="16.5" customHeight="1">
      <c r="A189" s="41"/>
      <c r="B189" s="42"/>
      <c r="C189" s="261" t="s">
        <v>454</v>
      </c>
      <c r="D189" s="261" t="s">
        <v>285</v>
      </c>
      <c r="E189" s="262" t="s">
        <v>2291</v>
      </c>
      <c r="F189" s="263" t="s">
        <v>2292</v>
      </c>
      <c r="G189" s="264" t="s">
        <v>280</v>
      </c>
      <c r="H189" s="265">
        <v>22</v>
      </c>
      <c r="I189" s="266"/>
      <c r="J189" s="267">
        <f>ROUND(I189*H189,2)</f>
        <v>0</v>
      </c>
      <c r="K189" s="263" t="s">
        <v>226</v>
      </c>
      <c r="L189" s="268"/>
      <c r="M189" s="269" t="s">
        <v>36</v>
      </c>
      <c r="N189" s="270" t="s">
        <v>53</v>
      </c>
      <c r="O189" s="87"/>
      <c r="P189" s="216">
        <f>O189*H189</f>
        <v>0</v>
      </c>
      <c r="Q189" s="216">
        <v>0.028000000000000001</v>
      </c>
      <c r="R189" s="216">
        <f>Q189*H189</f>
        <v>0.61599999999999999</v>
      </c>
      <c r="S189" s="216">
        <v>0</v>
      </c>
      <c r="T189" s="217">
        <f>S189*H189</f>
        <v>0</v>
      </c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R189" s="218" t="s">
        <v>182</v>
      </c>
      <c r="AT189" s="218" t="s">
        <v>285</v>
      </c>
      <c r="AU189" s="218" t="s">
        <v>91</v>
      </c>
      <c r="AY189" s="19" t="s">
        <v>137</v>
      </c>
      <c r="BE189" s="219">
        <f>IF(N189="základní",J189,0)</f>
        <v>0</v>
      </c>
      <c r="BF189" s="219">
        <f>IF(N189="snížená",J189,0)</f>
        <v>0</v>
      </c>
      <c r="BG189" s="219">
        <f>IF(N189="zákl. přenesená",J189,0)</f>
        <v>0</v>
      </c>
      <c r="BH189" s="219">
        <f>IF(N189="sníž. přenesená",J189,0)</f>
        <v>0</v>
      </c>
      <c r="BI189" s="219">
        <f>IF(N189="nulová",J189,0)</f>
        <v>0</v>
      </c>
      <c r="BJ189" s="19" t="s">
        <v>23</v>
      </c>
      <c r="BK189" s="219">
        <f>ROUND(I189*H189,2)</f>
        <v>0</v>
      </c>
      <c r="BL189" s="19" t="s">
        <v>150</v>
      </c>
      <c r="BM189" s="218" t="s">
        <v>2293</v>
      </c>
    </row>
    <row r="190" s="14" customFormat="1">
      <c r="A190" s="14"/>
      <c r="B190" s="231"/>
      <c r="C190" s="232"/>
      <c r="D190" s="222" t="s">
        <v>147</v>
      </c>
      <c r="E190" s="233" t="s">
        <v>36</v>
      </c>
      <c r="F190" s="234" t="s">
        <v>2294</v>
      </c>
      <c r="G190" s="232"/>
      <c r="H190" s="235">
        <v>22</v>
      </c>
      <c r="I190" s="236"/>
      <c r="J190" s="232"/>
      <c r="K190" s="232"/>
      <c r="L190" s="237"/>
      <c r="M190" s="238"/>
      <c r="N190" s="239"/>
      <c r="O190" s="239"/>
      <c r="P190" s="239"/>
      <c r="Q190" s="239"/>
      <c r="R190" s="239"/>
      <c r="S190" s="239"/>
      <c r="T190" s="240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1" t="s">
        <v>147</v>
      </c>
      <c r="AU190" s="241" t="s">
        <v>91</v>
      </c>
      <c r="AV190" s="14" t="s">
        <v>91</v>
      </c>
      <c r="AW190" s="14" t="s">
        <v>43</v>
      </c>
      <c r="AX190" s="14" t="s">
        <v>23</v>
      </c>
      <c r="AY190" s="241" t="s">
        <v>137</v>
      </c>
    </row>
    <row r="191" s="2" customFormat="1" ht="49.05" customHeight="1">
      <c r="A191" s="41"/>
      <c r="B191" s="42"/>
      <c r="C191" s="207" t="s">
        <v>458</v>
      </c>
      <c r="D191" s="207" t="s">
        <v>140</v>
      </c>
      <c r="E191" s="208" t="s">
        <v>2282</v>
      </c>
      <c r="F191" s="209" t="s">
        <v>2283</v>
      </c>
      <c r="G191" s="210" t="s">
        <v>280</v>
      </c>
      <c r="H191" s="211">
        <v>99</v>
      </c>
      <c r="I191" s="212"/>
      <c r="J191" s="213">
        <f>ROUND(I191*H191,2)</f>
        <v>0</v>
      </c>
      <c r="K191" s="209" t="s">
        <v>226</v>
      </c>
      <c r="L191" s="47"/>
      <c r="M191" s="214" t="s">
        <v>36</v>
      </c>
      <c r="N191" s="215" t="s">
        <v>53</v>
      </c>
      <c r="O191" s="87"/>
      <c r="P191" s="216">
        <f>O191*H191</f>
        <v>0</v>
      </c>
      <c r="Q191" s="216">
        <v>0.1295</v>
      </c>
      <c r="R191" s="216">
        <f>Q191*H191</f>
        <v>12.820500000000001</v>
      </c>
      <c r="S191" s="216">
        <v>0</v>
      </c>
      <c r="T191" s="217">
        <f>S191*H191</f>
        <v>0</v>
      </c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R191" s="218" t="s">
        <v>150</v>
      </c>
      <c r="AT191" s="218" t="s">
        <v>140</v>
      </c>
      <c r="AU191" s="218" t="s">
        <v>91</v>
      </c>
      <c r="AY191" s="19" t="s">
        <v>137</v>
      </c>
      <c r="BE191" s="219">
        <f>IF(N191="základní",J191,0)</f>
        <v>0</v>
      </c>
      <c r="BF191" s="219">
        <f>IF(N191="snížená",J191,0)</f>
        <v>0</v>
      </c>
      <c r="BG191" s="219">
        <f>IF(N191="zákl. přenesená",J191,0)</f>
        <v>0</v>
      </c>
      <c r="BH191" s="219">
        <f>IF(N191="sníž. přenesená",J191,0)</f>
        <v>0</v>
      </c>
      <c r="BI191" s="219">
        <f>IF(N191="nulová",J191,0)</f>
        <v>0</v>
      </c>
      <c r="BJ191" s="19" t="s">
        <v>23</v>
      </c>
      <c r="BK191" s="219">
        <f>ROUND(I191*H191,2)</f>
        <v>0</v>
      </c>
      <c r="BL191" s="19" t="s">
        <v>150</v>
      </c>
      <c r="BM191" s="218" t="s">
        <v>2295</v>
      </c>
    </row>
    <row r="192" s="2" customFormat="1">
      <c r="A192" s="41"/>
      <c r="B192" s="42"/>
      <c r="C192" s="43"/>
      <c r="D192" s="256" t="s">
        <v>228</v>
      </c>
      <c r="E192" s="43"/>
      <c r="F192" s="257" t="s">
        <v>2285</v>
      </c>
      <c r="G192" s="43"/>
      <c r="H192" s="43"/>
      <c r="I192" s="258"/>
      <c r="J192" s="43"/>
      <c r="K192" s="43"/>
      <c r="L192" s="47"/>
      <c r="M192" s="259"/>
      <c r="N192" s="260"/>
      <c r="O192" s="87"/>
      <c r="P192" s="87"/>
      <c r="Q192" s="87"/>
      <c r="R192" s="87"/>
      <c r="S192" s="87"/>
      <c r="T192" s="88"/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T192" s="19" t="s">
        <v>228</v>
      </c>
      <c r="AU192" s="19" t="s">
        <v>91</v>
      </c>
    </row>
    <row r="193" s="14" customFormat="1">
      <c r="A193" s="14"/>
      <c r="B193" s="231"/>
      <c r="C193" s="232"/>
      <c r="D193" s="222" t="s">
        <v>147</v>
      </c>
      <c r="E193" s="233" t="s">
        <v>36</v>
      </c>
      <c r="F193" s="234" t="s">
        <v>802</v>
      </c>
      <c r="G193" s="232"/>
      <c r="H193" s="235">
        <v>99</v>
      </c>
      <c r="I193" s="236"/>
      <c r="J193" s="232"/>
      <c r="K193" s="232"/>
      <c r="L193" s="237"/>
      <c r="M193" s="238"/>
      <c r="N193" s="239"/>
      <c r="O193" s="239"/>
      <c r="P193" s="239"/>
      <c r="Q193" s="239"/>
      <c r="R193" s="239"/>
      <c r="S193" s="239"/>
      <c r="T193" s="240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1" t="s">
        <v>147</v>
      </c>
      <c r="AU193" s="241" t="s">
        <v>91</v>
      </c>
      <c r="AV193" s="14" t="s">
        <v>91</v>
      </c>
      <c r="AW193" s="14" t="s">
        <v>43</v>
      </c>
      <c r="AX193" s="14" t="s">
        <v>23</v>
      </c>
      <c r="AY193" s="241" t="s">
        <v>137</v>
      </c>
    </row>
    <row r="194" s="2" customFormat="1" ht="16.5" customHeight="1">
      <c r="A194" s="41"/>
      <c r="B194" s="42"/>
      <c r="C194" s="261" t="s">
        <v>465</v>
      </c>
      <c r="D194" s="261" t="s">
        <v>285</v>
      </c>
      <c r="E194" s="262" t="s">
        <v>2296</v>
      </c>
      <c r="F194" s="263" t="s">
        <v>2297</v>
      </c>
      <c r="G194" s="264" t="s">
        <v>280</v>
      </c>
      <c r="H194" s="265">
        <v>108.90000000000001</v>
      </c>
      <c r="I194" s="266"/>
      <c r="J194" s="267">
        <f>ROUND(I194*H194,2)</f>
        <v>0</v>
      </c>
      <c r="K194" s="263" t="s">
        <v>226</v>
      </c>
      <c r="L194" s="268"/>
      <c r="M194" s="269" t="s">
        <v>36</v>
      </c>
      <c r="N194" s="270" t="s">
        <v>53</v>
      </c>
      <c r="O194" s="87"/>
      <c r="P194" s="216">
        <f>O194*H194</f>
        <v>0</v>
      </c>
      <c r="Q194" s="216">
        <v>0.085000000000000006</v>
      </c>
      <c r="R194" s="216">
        <f>Q194*H194</f>
        <v>9.2565000000000008</v>
      </c>
      <c r="S194" s="216">
        <v>0</v>
      </c>
      <c r="T194" s="217">
        <f>S194*H194</f>
        <v>0</v>
      </c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R194" s="218" t="s">
        <v>182</v>
      </c>
      <c r="AT194" s="218" t="s">
        <v>285</v>
      </c>
      <c r="AU194" s="218" t="s">
        <v>91</v>
      </c>
      <c r="AY194" s="19" t="s">
        <v>137</v>
      </c>
      <c r="BE194" s="219">
        <f>IF(N194="základní",J194,0)</f>
        <v>0</v>
      </c>
      <c r="BF194" s="219">
        <f>IF(N194="snížená",J194,0)</f>
        <v>0</v>
      </c>
      <c r="BG194" s="219">
        <f>IF(N194="zákl. přenesená",J194,0)</f>
        <v>0</v>
      </c>
      <c r="BH194" s="219">
        <f>IF(N194="sníž. přenesená",J194,0)</f>
        <v>0</v>
      </c>
      <c r="BI194" s="219">
        <f>IF(N194="nulová",J194,0)</f>
        <v>0</v>
      </c>
      <c r="BJ194" s="19" t="s">
        <v>23</v>
      </c>
      <c r="BK194" s="219">
        <f>ROUND(I194*H194,2)</f>
        <v>0</v>
      </c>
      <c r="BL194" s="19" t="s">
        <v>150</v>
      </c>
      <c r="BM194" s="218" t="s">
        <v>2298</v>
      </c>
    </row>
    <row r="195" s="14" customFormat="1">
      <c r="A195" s="14"/>
      <c r="B195" s="231"/>
      <c r="C195" s="232"/>
      <c r="D195" s="222" t="s">
        <v>147</v>
      </c>
      <c r="E195" s="233" t="s">
        <v>36</v>
      </c>
      <c r="F195" s="234" t="s">
        <v>2299</v>
      </c>
      <c r="G195" s="232"/>
      <c r="H195" s="235">
        <v>108.90000000000001</v>
      </c>
      <c r="I195" s="236"/>
      <c r="J195" s="232"/>
      <c r="K195" s="232"/>
      <c r="L195" s="237"/>
      <c r="M195" s="238"/>
      <c r="N195" s="239"/>
      <c r="O195" s="239"/>
      <c r="P195" s="239"/>
      <c r="Q195" s="239"/>
      <c r="R195" s="239"/>
      <c r="S195" s="239"/>
      <c r="T195" s="240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1" t="s">
        <v>147</v>
      </c>
      <c r="AU195" s="241" t="s">
        <v>91</v>
      </c>
      <c r="AV195" s="14" t="s">
        <v>91</v>
      </c>
      <c r="AW195" s="14" t="s">
        <v>43</v>
      </c>
      <c r="AX195" s="14" t="s">
        <v>23</v>
      </c>
      <c r="AY195" s="241" t="s">
        <v>137</v>
      </c>
    </row>
    <row r="196" s="2" customFormat="1" ht="24.15" customHeight="1">
      <c r="A196" s="41"/>
      <c r="B196" s="42"/>
      <c r="C196" s="207" t="s">
        <v>470</v>
      </c>
      <c r="D196" s="207" t="s">
        <v>140</v>
      </c>
      <c r="E196" s="208" t="s">
        <v>2300</v>
      </c>
      <c r="F196" s="209" t="s">
        <v>2301</v>
      </c>
      <c r="G196" s="210" t="s">
        <v>234</v>
      </c>
      <c r="H196" s="211">
        <v>6.7050000000000001</v>
      </c>
      <c r="I196" s="212"/>
      <c r="J196" s="213">
        <f>ROUND(I196*H196,2)</f>
        <v>0</v>
      </c>
      <c r="K196" s="209" t="s">
        <v>226</v>
      </c>
      <c r="L196" s="47"/>
      <c r="M196" s="214" t="s">
        <v>36</v>
      </c>
      <c r="N196" s="215" t="s">
        <v>53</v>
      </c>
      <c r="O196" s="87"/>
      <c r="P196" s="216">
        <f>O196*H196</f>
        <v>0</v>
      </c>
      <c r="Q196" s="216">
        <v>2.2563399999999998</v>
      </c>
      <c r="R196" s="216">
        <f>Q196*H196</f>
        <v>15.128759699999998</v>
      </c>
      <c r="S196" s="216">
        <v>0</v>
      </c>
      <c r="T196" s="217">
        <f>S196*H196</f>
        <v>0</v>
      </c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R196" s="218" t="s">
        <v>150</v>
      </c>
      <c r="AT196" s="218" t="s">
        <v>140</v>
      </c>
      <c r="AU196" s="218" t="s">
        <v>91</v>
      </c>
      <c r="AY196" s="19" t="s">
        <v>137</v>
      </c>
      <c r="BE196" s="219">
        <f>IF(N196="základní",J196,0)</f>
        <v>0</v>
      </c>
      <c r="BF196" s="219">
        <f>IF(N196="snížená",J196,0)</f>
        <v>0</v>
      </c>
      <c r="BG196" s="219">
        <f>IF(N196="zákl. přenesená",J196,0)</f>
        <v>0</v>
      </c>
      <c r="BH196" s="219">
        <f>IF(N196="sníž. přenesená",J196,0)</f>
        <v>0</v>
      </c>
      <c r="BI196" s="219">
        <f>IF(N196="nulová",J196,0)</f>
        <v>0</v>
      </c>
      <c r="BJ196" s="19" t="s">
        <v>23</v>
      </c>
      <c r="BK196" s="219">
        <f>ROUND(I196*H196,2)</f>
        <v>0</v>
      </c>
      <c r="BL196" s="19" t="s">
        <v>150</v>
      </c>
      <c r="BM196" s="218" t="s">
        <v>2302</v>
      </c>
    </row>
    <row r="197" s="2" customFormat="1">
      <c r="A197" s="41"/>
      <c r="B197" s="42"/>
      <c r="C197" s="43"/>
      <c r="D197" s="256" t="s">
        <v>228</v>
      </c>
      <c r="E197" s="43"/>
      <c r="F197" s="257" t="s">
        <v>2303</v>
      </c>
      <c r="G197" s="43"/>
      <c r="H197" s="43"/>
      <c r="I197" s="258"/>
      <c r="J197" s="43"/>
      <c r="K197" s="43"/>
      <c r="L197" s="47"/>
      <c r="M197" s="259"/>
      <c r="N197" s="260"/>
      <c r="O197" s="87"/>
      <c r="P197" s="87"/>
      <c r="Q197" s="87"/>
      <c r="R197" s="87"/>
      <c r="S197" s="87"/>
      <c r="T197" s="88"/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T197" s="19" t="s">
        <v>228</v>
      </c>
      <c r="AU197" s="19" t="s">
        <v>91</v>
      </c>
    </row>
    <row r="198" s="14" customFormat="1">
      <c r="A198" s="14"/>
      <c r="B198" s="231"/>
      <c r="C198" s="232"/>
      <c r="D198" s="222" t="s">
        <v>147</v>
      </c>
      <c r="E198" s="233" t="s">
        <v>36</v>
      </c>
      <c r="F198" s="234" t="s">
        <v>2304</v>
      </c>
      <c r="G198" s="232"/>
      <c r="H198" s="235">
        <v>6.7050000000000001</v>
      </c>
      <c r="I198" s="236"/>
      <c r="J198" s="232"/>
      <c r="K198" s="232"/>
      <c r="L198" s="237"/>
      <c r="M198" s="238"/>
      <c r="N198" s="239"/>
      <c r="O198" s="239"/>
      <c r="P198" s="239"/>
      <c r="Q198" s="239"/>
      <c r="R198" s="239"/>
      <c r="S198" s="239"/>
      <c r="T198" s="240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1" t="s">
        <v>147</v>
      </c>
      <c r="AU198" s="241" t="s">
        <v>91</v>
      </c>
      <c r="AV198" s="14" t="s">
        <v>91</v>
      </c>
      <c r="AW198" s="14" t="s">
        <v>43</v>
      </c>
      <c r="AX198" s="14" t="s">
        <v>23</v>
      </c>
      <c r="AY198" s="241" t="s">
        <v>137</v>
      </c>
    </row>
    <row r="199" s="2" customFormat="1" ht="16.5" customHeight="1">
      <c r="A199" s="41"/>
      <c r="B199" s="42"/>
      <c r="C199" s="207" t="s">
        <v>478</v>
      </c>
      <c r="D199" s="207" t="s">
        <v>140</v>
      </c>
      <c r="E199" s="208" t="s">
        <v>2305</v>
      </c>
      <c r="F199" s="209" t="s">
        <v>2306</v>
      </c>
      <c r="G199" s="210" t="s">
        <v>394</v>
      </c>
      <c r="H199" s="211">
        <v>2</v>
      </c>
      <c r="I199" s="212"/>
      <c r="J199" s="213">
        <f>ROUND(I199*H199,2)</f>
        <v>0</v>
      </c>
      <c r="K199" s="209" t="s">
        <v>226</v>
      </c>
      <c r="L199" s="47"/>
      <c r="M199" s="214" t="s">
        <v>36</v>
      </c>
      <c r="N199" s="215" t="s">
        <v>53</v>
      </c>
      <c r="O199" s="87"/>
      <c r="P199" s="216">
        <f>O199*H199</f>
        <v>0</v>
      </c>
      <c r="Q199" s="216">
        <v>0.072870000000000004</v>
      </c>
      <c r="R199" s="216">
        <f>Q199*H199</f>
        <v>0.14574000000000001</v>
      </c>
      <c r="S199" s="216">
        <v>0</v>
      </c>
      <c r="T199" s="217">
        <f>S199*H199</f>
        <v>0</v>
      </c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R199" s="218" t="s">
        <v>150</v>
      </c>
      <c r="AT199" s="218" t="s">
        <v>140</v>
      </c>
      <c r="AU199" s="218" t="s">
        <v>91</v>
      </c>
      <c r="AY199" s="19" t="s">
        <v>137</v>
      </c>
      <c r="BE199" s="219">
        <f>IF(N199="základní",J199,0)</f>
        <v>0</v>
      </c>
      <c r="BF199" s="219">
        <f>IF(N199="snížená",J199,0)</f>
        <v>0</v>
      </c>
      <c r="BG199" s="219">
        <f>IF(N199="zákl. přenesená",J199,0)</f>
        <v>0</v>
      </c>
      <c r="BH199" s="219">
        <f>IF(N199="sníž. přenesená",J199,0)</f>
        <v>0</v>
      </c>
      <c r="BI199" s="219">
        <f>IF(N199="nulová",J199,0)</f>
        <v>0</v>
      </c>
      <c r="BJ199" s="19" t="s">
        <v>23</v>
      </c>
      <c r="BK199" s="219">
        <f>ROUND(I199*H199,2)</f>
        <v>0</v>
      </c>
      <c r="BL199" s="19" t="s">
        <v>150</v>
      </c>
      <c r="BM199" s="218" t="s">
        <v>2307</v>
      </c>
    </row>
    <row r="200" s="2" customFormat="1">
      <c r="A200" s="41"/>
      <c r="B200" s="42"/>
      <c r="C200" s="43"/>
      <c r="D200" s="256" t="s">
        <v>228</v>
      </c>
      <c r="E200" s="43"/>
      <c r="F200" s="257" t="s">
        <v>2308</v>
      </c>
      <c r="G200" s="43"/>
      <c r="H200" s="43"/>
      <c r="I200" s="258"/>
      <c r="J200" s="43"/>
      <c r="K200" s="43"/>
      <c r="L200" s="47"/>
      <c r="M200" s="259"/>
      <c r="N200" s="260"/>
      <c r="O200" s="87"/>
      <c r="P200" s="87"/>
      <c r="Q200" s="87"/>
      <c r="R200" s="87"/>
      <c r="S200" s="87"/>
      <c r="T200" s="88"/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T200" s="19" t="s">
        <v>228</v>
      </c>
      <c r="AU200" s="19" t="s">
        <v>91</v>
      </c>
    </row>
    <row r="201" s="2" customFormat="1" ht="24.15" customHeight="1">
      <c r="A201" s="41"/>
      <c r="B201" s="42"/>
      <c r="C201" s="261" t="s">
        <v>487</v>
      </c>
      <c r="D201" s="261" t="s">
        <v>285</v>
      </c>
      <c r="E201" s="262" t="s">
        <v>2309</v>
      </c>
      <c r="F201" s="263" t="s">
        <v>2310</v>
      </c>
      <c r="G201" s="264" t="s">
        <v>394</v>
      </c>
      <c r="H201" s="265">
        <v>2</v>
      </c>
      <c r="I201" s="266"/>
      <c r="J201" s="267">
        <f>ROUND(I201*H201,2)</f>
        <v>0</v>
      </c>
      <c r="K201" s="263" t="s">
        <v>144</v>
      </c>
      <c r="L201" s="268"/>
      <c r="M201" s="269" t="s">
        <v>36</v>
      </c>
      <c r="N201" s="270" t="s">
        <v>53</v>
      </c>
      <c r="O201" s="87"/>
      <c r="P201" s="216">
        <f>O201*H201</f>
        <v>0</v>
      </c>
      <c r="Q201" s="216">
        <v>0.014500000000000001</v>
      </c>
      <c r="R201" s="216">
        <f>Q201*H201</f>
        <v>0.029000000000000001</v>
      </c>
      <c r="S201" s="216">
        <v>0</v>
      </c>
      <c r="T201" s="217">
        <f>S201*H201</f>
        <v>0</v>
      </c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R201" s="218" t="s">
        <v>182</v>
      </c>
      <c r="AT201" s="218" t="s">
        <v>285</v>
      </c>
      <c r="AU201" s="218" t="s">
        <v>91</v>
      </c>
      <c r="AY201" s="19" t="s">
        <v>137</v>
      </c>
      <c r="BE201" s="219">
        <f>IF(N201="základní",J201,0)</f>
        <v>0</v>
      </c>
      <c r="BF201" s="219">
        <f>IF(N201="snížená",J201,0)</f>
        <v>0</v>
      </c>
      <c r="BG201" s="219">
        <f>IF(N201="zákl. přenesená",J201,0)</f>
        <v>0</v>
      </c>
      <c r="BH201" s="219">
        <f>IF(N201="sníž. přenesená",J201,0)</f>
        <v>0</v>
      </c>
      <c r="BI201" s="219">
        <f>IF(N201="nulová",J201,0)</f>
        <v>0</v>
      </c>
      <c r="BJ201" s="19" t="s">
        <v>23</v>
      </c>
      <c r="BK201" s="219">
        <f>ROUND(I201*H201,2)</f>
        <v>0</v>
      </c>
      <c r="BL201" s="19" t="s">
        <v>150</v>
      </c>
      <c r="BM201" s="218" t="s">
        <v>2311</v>
      </c>
    </row>
    <row r="202" s="2" customFormat="1" ht="24.15" customHeight="1">
      <c r="A202" s="41"/>
      <c r="B202" s="42"/>
      <c r="C202" s="207" t="s">
        <v>493</v>
      </c>
      <c r="D202" s="207" t="s">
        <v>140</v>
      </c>
      <c r="E202" s="208" t="s">
        <v>2312</v>
      </c>
      <c r="F202" s="209" t="s">
        <v>2313</v>
      </c>
      <c r="G202" s="210" t="s">
        <v>394</v>
      </c>
      <c r="H202" s="211">
        <v>6</v>
      </c>
      <c r="I202" s="212"/>
      <c r="J202" s="213">
        <f>ROUND(I202*H202,2)</f>
        <v>0</v>
      </c>
      <c r="K202" s="209" t="s">
        <v>36</v>
      </c>
      <c r="L202" s="47"/>
      <c r="M202" s="214" t="s">
        <v>36</v>
      </c>
      <c r="N202" s="215" t="s">
        <v>53</v>
      </c>
      <c r="O202" s="87"/>
      <c r="P202" s="216">
        <f>O202*H202</f>
        <v>0</v>
      </c>
      <c r="Q202" s="216">
        <v>0.0011999999999999999</v>
      </c>
      <c r="R202" s="216">
        <f>Q202*H202</f>
        <v>0.0071999999999999998</v>
      </c>
      <c r="S202" s="216">
        <v>0</v>
      </c>
      <c r="T202" s="217">
        <f>S202*H202</f>
        <v>0</v>
      </c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R202" s="218" t="s">
        <v>150</v>
      </c>
      <c r="AT202" s="218" t="s">
        <v>140</v>
      </c>
      <c r="AU202" s="218" t="s">
        <v>91</v>
      </c>
      <c r="AY202" s="19" t="s">
        <v>137</v>
      </c>
      <c r="BE202" s="219">
        <f>IF(N202="základní",J202,0)</f>
        <v>0</v>
      </c>
      <c r="BF202" s="219">
        <f>IF(N202="snížená",J202,0)</f>
        <v>0</v>
      </c>
      <c r="BG202" s="219">
        <f>IF(N202="zákl. přenesená",J202,0)</f>
        <v>0</v>
      </c>
      <c r="BH202" s="219">
        <f>IF(N202="sníž. přenesená",J202,0)</f>
        <v>0</v>
      </c>
      <c r="BI202" s="219">
        <f>IF(N202="nulová",J202,0)</f>
        <v>0</v>
      </c>
      <c r="BJ202" s="19" t="s">
        <v>23</v>
      </c>
      <c r="BK202" s="219">
        <f>ROUND(I202*H202,2)</f>
        <v>0</v>
      </c>
      <c r="BL202" s="19" t="s">
        <v>150</v>
      </c>
      <c r="BM202" s="218" t="s">
        <v>2314</v>
      </c>
    </row>
    <row r="203" s="2" customFormat="1" ht="24.15" customHeight="1">
      <c r="A203" s="41"/>
      <c r="B203" s="42"/>
      <c r="C203" s="261" t="s">
        <v>498</v>
      </c>
      <c r="D203" s="261" t="s">
        <v>285</v>
      </c>
      <c r="E203" s="262" t="s">
        <v>2315</v>
      </c>
      <c r="F203" s="263" t="s">
        <v>2316</v>
      </c>
      <c r="G203" s="264" t="s">
        <v>394</v>
      </c>
      <c r="H203" s="265">
        <v>6</v>
      </c>
      <c r="I203" s="266"/>
      <c r="J203" s="267">
        <f>ROUND(I203*H203,2)</f>
        <v>0</v>
      </c>
      <c r="K203" s="263" t="s">
        <v>36</v>
      </c>
      <c r="L203" s="268"/>
      <c r="M203" s="269" t="s">
        <v>36</v>
      </c>
      <c r="N203" s="270" t="s">
        <v>53</v>
      </c>
      <c r="O203" s="87"/>
      <c r="P203" s="216">
        <f>O203*H203</f>
        <v>0</v>
      </c>
      <c r="Q203" s="216">
        <v>0.02</v>
      </c>
      <c r="R203" s="216">
        <f>Q203*H203</f>
        <v>0.12</v>
      </c>
      <c r="S203" s="216">
        <v>0</v>
      </c>
      <c r="T203" s="217">
        <f>S203*H203</f>
        <v>0</v>
      </c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R203" s="218" t="s">
        <v>182</v>
      </c>
      <c r="AT203" s="218" t="s">
        <v>285</v>
      </c>
      <c r="AU203" s="218" t="s">
        <v>91</v>
      </c>
      <c r="AY203" s="19" t="s">
        <v>137</v>
      </c>
      <c r="BE203" s="219">
        <f>IF(N203="základní",J203,0)</f>
        <v>0</v>
      </c>
      <c r="BF203" s="219">
        <f>IF(N203="snížená",J203,0)</f>
        <v>0</v>
      </c>
      <c r="BG203" s="219">
        <f>IF(N203="zákl. přenesená",J203,0)</f>
        <v>0</v>
      </c>
      <c r="BH203" s="219">
        <f>IF(N203="sníž. přenesená",J203,0)</f>
        <v>0</v>
      </c>
      <c r="BI203" s="219">
        <f>IF(N203="nulová",J203,0)</f>
        <v>0</v>
      </c>
      <c r="BJ203" s="19" t="s">
        <v>23</v>
      </c>
      <c r="BK203" s="219">
        <f>ROUND(I203*H203,2)</f>
        <v>0</v>
      </c>
      <c r="BL203" s="19" t="s">
        <v>150</v>
      </c>
      <c r="BM203" s="218" t="s">
        <v>2317</v>
      </c>
    </row>
    <row r="204" s="12" customFormat="1" ht="22.8" customHeight="1">
      <c r="A204" s="12"/>
      <c r="B204" s="191"/>
      <c r="C204" s="192"/>
      <c r="D204" s="193" t="s">
        <v>81</v>
      </c>
      <c r="E204" s="205" t="s">
        <v>802</v>
      </c>
      <c r="F204" s="205" t="s">
        <v>855</v>
      </c>
      <c r="G204" s="192"/>
      <c r="H204" s="192"/>
      <c r="I204" s="195"/>
      <c r="J204" s="206">
        <f>BK204</f>
        <v>0</v>
      </c>
      <c r="K204" s="192"/>
      <c r="L204" s="197"/>
      <c r="M204" s="198"/>
      <c r="N204" s="199"/>
      <c r="O204" s="199"/>
      <c r="P204" s="200">
        <f>SUM(P205:P206)</f>
        <v>0</v>
      </c>
      <c r="Q204" s="199"/>
      <c r="R204" s="200">
        <f>SUM(R205:R206)</f>
        <v>0</v>
      </c>
      <c r="S204" s="199"/>
      <c r="T204" s="201">
        <f>SUM(T205:T206)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02" t="s">
        <v>23</v>
      </c>
      <c r="AT204" s="203" t="s">
        <v>81</v>
      </c>
      <c r="AU204" s="203" t="s">
        <v>23</v>
      </c>
      <c r="AY204" s="202" t="s">
        <v>137</v>
      </c>
      <c r="BK204" s="204">
        <f>SUM(BK205:BK206)</f>
        <v>0</v>
      </c>
    </row>
    <row r="205" s="2" customFormat="1" ht="37.8" customHeight="1">
      <c r="A205" s="41"/>
      <c r="B205" s="42"/>
      <c r="C205" s="207" t="s">
        <v>505</v>
      </c>
      <c r="D205" s="207" t="s">
        <v>140</v>
      </c>
      <c r="E205" s="208" t="s">
        <v>2318</v>
      </c>
      <c r="F205" s="209" t="s">
        <v>2319</v>
      </c>
      <c r="G205" s="210" t="s">
        <v>266</v>
      </c>
      <c r="H205" s="211">
        <v>576.101</v>
      </c>
      <c r="I205" s="212"/>
      <c r="J205" s="213">
        <f>ROUND(I205*H205,2)</f>
        <v>0</v>
      </c>
      <c r="K205" s="209" t="s">
        <v>226</v>
      </c>
      <c r="L205" s="47"/>
      <c r="M205" s="214" t="s">
        <v>36</v>
      </c>
      <c r="N205" s="215" t="s">
        <v>53</v>
      </c>
      <c r="O205" s="87"/>
      <c r="P205" s="216">
        <f>O205*H205</f>
        <v>0</v>
      </c>
      <c r="Q205" s="216">
        <v>0</v>
      </c>
      <c r="R205" s="216">
        <f>Q205*H205</f>
        <v>0</v>
      </c>
      <c r="S205" s="216">
        <v>0</v>
      </c>
      <c r="T205" s="217">
        <f>S205*H205</f>
        <v>0</v>
      </c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R205" s="218" t="s">
        <v>150</v>
      </c>
      <c r="AT205" s="218" t="s">
        <v>140</v>
      </c>
      <c r="AU205" s="218" t="s">
        <v>91</v>
      </c>
      <c r="AY205" s="19" t="s">
        <v>137</v>
      </c>
      <c r="BE205" s="219">
        <f>IF(N205="základní",J205,0)</f>
        <v>0</v>
      </c>
      <c r="BF205" s="219">
        <f>IF(N205="snížená",J205,0)</f>
        <v>0</v>
      </c>
      <c r="BG205" s="219">
        <f>IF(N205="zákl. přenesená",J205,0)</f>
        <v>0</v>
      </c>
      <c r="BH205" s="219">
        <f>IF(N205="sníž. přenesená",J205,0)</f>
        <v>0</v>
      </c>
      <c r="BI205" s="219">
        <f>IF(N205="nulová",J205,0)</f>
        <v>0</v>
      </c>
      <c r="BJ205" s="19" t="s">
        <v>23</v>
      </c>
      <c r="BK205" s="219">
        <f>ROUND(I205*H205,2)</f>
        <v>0</v>
      </c>
      <c r="BL205" s="19" t="s">
        <v>150</v>
      </c>
      <c r="BM205" s="218" t="s">
        <v>2320</v>
      </c>
    </row>
    <row r="206" s="2" customFormat="1">
      <c r="A206" s="41"/>
      <c r="B206" s="42"/>
      <c r="C206" s="43"/>
      <c r="D206" s="256" t="s">
        <v>228</v>
      </c>
      <c r="E206" s="43"/>
      <c r="F206" s="257" t="s">
        <v>2321</v>
      </c>
      <c r="G206" s="43"/>
      <c r="H206" s="43"/>
      <c r="I206" s="258"/>
      <c r="J206" s="43"/>
      <c r="K206" s="43"/>
      <c r="L206" s="47"/>
      <c r="M206" s="259"/>
      <c r="N206" s="260"/>
      <c r="O206" s="87"/>
      <c r="P206" s="87"/>
      <c r="Q206" s="87"/>
      <c r="R206" s="87"/>
      <c r="S206" s="87"/>
      <c r="T206" s="88"/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T206" s="19" t="s">
        <v>228</v>
      </c>
      <c r="AU206" s="19" t="s">
        <v>91</v>
      </c>
    </row>
    <row r="207" s="12" customFormat="1" ht="22.8" customHeight="1">
      <c r="A207" s="12"/>
      <c r="B207" s="191"/>
      <c r="C207" s="192"/>
      <c r="D207" s="193" t="s">
        <v>81</v>
      </c>
      <c r="E207" s="205" t="s">
        <v>2322</v>
      </c>
      <c r="F207" s="205" t="s">
        <v>2323</v>
      </c>
      <c r="G207" s="192"/>
      <c r="H207" s="192"/>
      <c r="I207" s="195"/>
      <c r="J207" s="206">
        <f>BK207</f>
        <v>0</v>
      </c>
      <c r="K207" s="192"/>
      <c r="L207" s="197"/>
      <c r="M207" s="198"/>
      <c r="N207" s="199"/>
      <c r="O207" s="199"/>
      <c r="P207" s="200">
        <f>SUM(P208:P214)</f>
        <v>0</v>
      </c>
      <c r="Q207" s="199"/>
      <c r="R207" s="200">
        <f>SUM(R208:R214)</f>
        <v>0</v>
      </c>
      <c r="S207" s="199"/>
      <c r="T207" s="201">
        <f>SUM(T208:T214)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02" t="s">
        <v>23</v>
      </c>
      <c r="AT207" s="203" t="s">
        <v>81</v>
      </c>
      <c r="AU207" s="203" t="s">
        <v>23</v>
      </c>
      <c r="AY207" s="202" t="s">
        <v>137</v>
      </c>
      <c r="BK207" s="204">
        <f>SUM(BK208:BK214)</f>
        <v>0</v>
      </c>
    </row>
    <row r="208" s="2" customFormat="1" ht="33" customHeight="1">
      <c r="A208" s="41"/>
      <c r="B208" s="42"/>
      <c r="C208" s="207" t="s">
        <v>511</v>
      </c>
      <c r="D208" s="207" t="s">
        <v>140</v>
      </c>
      <c r="E208" s="208" t="s">
        <v>2324</v>
      </c>
      <c r="F208" s="209" t="s">
        <v>2325</v>
      </c>
      <c r="G208" s="210" t="s">
        <v>266</v>
      </c>
      <c r="H208" s="211">
        <v>644.39999999999998</v>
      </c>
      <c r="I208" s="212"/>
      <c r="J208" s="213">
        <f>ROUND(I208*H208,2)</f>
        <v>0</v>
      </c>
      <c r="K208" s="209" t="s">
        <v>226</v>
      </c>
      <c r="L208" s="47"/>
      <c r="M208" s="214" t="s">
        <v>36</v>
      </c>
      <c r="N208" s="215" t="s">
        <v>53</v>
      </c>
      <c r="O208" s="87"/>
      <c r="P208" s="216">
        <f>O208*H208</f>
        <v>0</v>
      </c>
      <c r="Q208" s="216">
        <v>0</v>
      </c>
      <c r="R208" s="216">
        <f>Q208*H208</f>
        <v>0</v>
      </c>
      <c r="S208" s="216">
        <v>0</v>
      </c>
      <c r="T208" s="217">
        <f>S208*H208</f>
        <v>0</v>
      </c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R208" s="218" t="s">
        <v>150</v>
      </c>
      <c r="AT208" s="218" t="s">
        <v>140</v>
      </c>
      <c r="AU208" s="218" t="s">
        <v>91</v>
      </c>
      <c r="AY208" s="19" t="s">
        <v>137</v>
      </c>
      <c r="BE208" s="219">
        <f>IF(N208="základní",J208,0)</f>
        <v>0</v>
      </c>
      <c r="BF208" s="219">
        <f>IF(N208="snížená",J208,0)</f>
        <v>0</v>
      </c>
      <c r="BG208" s="219">
        <f>IF(N208="zákl. přenesená",J208,0)</f>
        <v>0</v>
      </c>
      <c r="BH208" s="219">
        <f>IF(N208="sníž. přenesená",J208,0)</f>
        <v>0</v>
      </c>
      <c r="BI208" s="219">
        <f>IF(N208="nulová",J208,0)</f>
        <v>0</v>
      </c>
      <c r="BJ208" s="19" t="s">
        <v>23</v>
      </c>
      <c r="BK208" s="219">
        <f>ROUND(I208*H208,2)</f>
        <v>0</v>
      </c>
      <c r="BL208" s="19" t="s">
        <v>150</v>
      </c>
      <c r="BM208" s="218" t="s">
        <v>2326</v>
      </c>
    </row>
    <row r="209" s="2" customFormat="1">
      <c r="A209" s="41"/>
      <c r="B209" s="42"/>
      <c r="C209" s="43"/>
      <c r="D209" s="256" t="s">
        <v>228</v>
      </c>
      <c r="E209" s="43"/>
      <c r="F209" s="257" t="s">
        <v>2327</v>
      </c>
      <c r="G209" s="43"/>
      <c r="H209" s="43"/>
      <c r="I209" s="258"/>
      <c r="J209" s="43"/>
      <c r="K209" s="43"/>
      <c r="L209" s="47"/>
      <c r="M209" s="259"/>
      <c r="N209" s="260"/>
      <c r="O209" s="87"/>
      <c r="P209" s="87"/>
      <c r="Q209" s="87"/>
      <c r="R209" s="87"/>
      <c r="S209" s="87"/>
      <c r="T209" s="88"/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T209" s="19" t="s">
        <v>228</v>
      </c>
      <c r="AU209" s="19" t="s">
        <v>91</v>
      </c>
    </row>
    <row r="210" s="2" customFormat="1" ht="44.25" customHeight="1">
      <c r="A210" s="41"/>
      <c r="B210" s="42"/>
      <c r="C210" s="207" t="s">
        <v>518</v>
      </c>
      <c r="D210" s="207" t="s">
        <v>140</v>
      </c>
      <c r="E210" s="208" t="s">
        <v>2328</v>
      </c>
      <c r="F210" s="209" t="s">
        <v>2329</v>
      </c>
      <c r="G210" s="210" t="s">
        <v>266</v>
      </c>
      <c r="H210" s="211">
        <v>6444</v>
      </c>
      <c r="I210" s="212"/>
      <c r="J210" s="213">
        <f>ROUND(I210*H210,2)</f>
        <v>0</v>
      </c>
      <c r="K210" s="209" t="s">
        <v>226</v>
      </c>
      <c r="L210" s="47"/>
      <c r="M210" s="214" t="s">
        <v>36</v>
      </c>
      <c r="N210" s="215" t="s">
        <v>53</v>
      </c>
      <c r="O210" s="87"/>
      <c r="P210" s="216">
        <f>O210*H210</f>
        <v>0</v>
      </c>
      <c r="Q210" s="216">
        <v>0</v>
      </c>
      <c r="R210" s="216">
        <f>Q210*H210</f>
        <v>0</v>
      </c>
      <c r="S210" s="216">
        <v>0</v>
      </c>
      <c r="T210" s="217">
        <f>S210*H210</f>
        <v>0</v>
      </c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R210" s="218" t="s">
        <v>150</v>
      </c>
      <c r="AT210" s="218" t="s">
        <v>140</v>
      </c>
      <c r="AU210" s="218" t="s">
        <v>91</v>
      </c>
      <c r="AY210" s="19" t="s">
        <v>137</v>
      </c>
      <c r="BE210" s="219">
        <f>IF(N210="základní",J210,0)</f>
        <v>0</v>
      </c>
      <c r="BF210" s="219">
        <f>IF(N210="snížená",J210,0)</f>
        <v>0</v>
      </c>
      <c r="BG210" s="219">
        <f>IF(N210="zákl. přenesená",J210,0)</f>
        <v>0</v>
      </c>
      <c r="BH210" s="219">
        <f>IF(N210="sníž. přenesená",J210,0)</f>
        <v>0</v>
      </c>
      <c r="BI210" s="219">
        <f>IF(N210="nulová",J210,0)</f>
        <v>0</v>
      </c>
      <c r="BJ210" s="19" t="s">
        <v>23</v>
      </c>
      <c r="BK210" s="219">
        <f>ROUND(I210*H210,2)</f>
        <v>0</v>
      </c>
      <c r="BL210" s="19" t="s">
        <v>150</v>
      </c>
      <c r="BM210" s="218" t="s">
        <v>2330</v>
      </c>
    </row>
    <row r="211" s="2" customFormat="1">
      <c r="A211" s="41"/>
      <c r="B211" s="42"/>
      <c r="C211" s="43"/>
      <c r="D211" s="256" t="s">
        <v>228</v>
      </c>
      <c r="E211" s="43"/>
      <c r="F211" s="257" t="s">
        <v>2331</v>
      </c>
      <c r="G211" s="43"/>
      <c r="H211" s="43"/>
      <c r="I211" s="258"/>
      <c r="J211" s="43"/>
      <c r="K211" s="43"/>
      <c r="L211" s="47"/>
      <c r="M211" s="259"/>
      <c r="N211" s="260"/>
      <c r="O211" s="87"/>
      <c r="P211" s="87"/>
      <c r="Q211" s="87"/>
      <c r="R211" s="87"/>
      <c r="S211" s="87"/>
      <c r="T211" s="88"/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T211" s="19" t="s">
        <v>228</v>
      </c>
      <c r="AU211" s="19" t="s">
        <v>91</v>
      </c>
    </row>
    <row r="212" s="14" customFormat="1">
      <c r="A212" s="14"/>
      <c r="B212" s="231"/>
      <c r="C212" s="232"/>
      <c r="D212" s="222" t="s">
        <v>147</v>
      </c>
      <c r="E212" s="232"/>
      <c r="F212" s="234" t="s">
        <v>2332</v>
      </c>
      <c r="G212" s="232"/>
      <c r="H212" s="235">
        <v>6444</v>
      </c>
      <c r="I212" s="236"/>
      <c r="J212" s="232"/>
      <c r="K212" s="232"/>
      <c r="L212" s="237"/>
      <c r="M212" s="238"/>
      <c r="N212" s="239"/>
      <c r="O212" s="239"/>
      <c r="P212" s="239"/>
      <c r="Q212" s="239"/>
      <c r="R212" s="239"/>
      <c r="S212" s="239"/>
      <c r="T212" s="240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1" t="s">
        <v>147</v>
      </c>
      <c r="AU212" s="241" t="s">
        <v>91</v>
      </c>
      <c r="AV212" s="14" t="s">
        <v>91</v>
      </c>
      <c r="AW212" s="14" t="s">
        <v>4</v>
      </c>
      <c r="AX212" s="14" t="s">
        <v>23</v>
      </c>
      <c r="AY212" s="241" t="s">
        <v>137</v>
      </c>
    </row>
    <row r="213" s="2" customFormat="1" ht="44.25" customHeight="1">
      <c r="A213" s="41"/>
      <c r="B213" s="42"/>
      <c r="C213" s="207" t="s">
        <v>525</v>
      </c>
      <c r="D213" s="207" t="s">
        <v>140</v>
      </c>
      <c r="E213" s="208" t="s">
        <v>2333</v>
      </c>
      <c r="F213" s="209" t="s">
        <v>2334</v>
      </c>
      <c r="G213" s="210" t="s">
        <v>266</v>
      </c>
      <c r="H213" s="211">
        <v>644.39999999999998</v>
      </c>
      <c r="I213" s="212"/>
      <c r="J213" s="213">
        <f>ROUND(I213*H213,2)</f>
        <v>0</v>
      </c>
      <c r="K213" s="209" t="s">
        <v>226</v>
      </c>
      <c r="L213" s="47"/>
      <c r="M213" s="214" t="s">
        <v>36</v>
      </c>
      <c r="N213" s="215" t="s">
        <v>53</v>
      </c>
      <c r="O213" s="87"/>
      <c r="P213" s="216">
        <f>O213*H213</f>
        <v>0</v>
      </c>
      <c r="Q213" s="216">
        <v>0</v>
      </c>
      <c r="R213" s="216">
        <f>Q213*H213</f>
        <v>0</v>
      </c>
      <c r="S213" s="216">
        <v>0</v>
      </c>
      <c r="T213" s="217">
        <f>S213*H213</f>
        <v>0</v>
      </c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R213" s="218" t="s">
        <v>150</v>
      </c>
      <c r="AT213" s="218" t="s">
        <v>140</v>
      </c>
      <c r="AU213" s="218" t="s">
        <v>91</v>
      </c>
      <c r="AY213" s="19" t="s">
        <v>137</v>
      </c>
      <c r="BE213" s="219">
        <f>IF(N213="základní",J213,0)</f>
        <v>0</v>
      </c>
      <c r="BF213" s="219">
        <f>IF(N213="snížená",J213,0)</f>
        <v>0</v>
      </c>
      <c r="BG213" s="219">
        <f>IF(N213="zákl. přenesená",J213,0)</f>
        <v>0</v>
      </c>
      <c r="BH213" s="219">
        <f>IF(N213="sníž. přenesená",J213,0)</f>
        <v>0</v>
      </c>
      <c r="BI213" s="219">
        <f>IF(N213="nulová",J213,0)</f>
        <v>0</v>
      </c>
      <c r="BJ213" s="19" t="s">
        <v>23</v>
      </c>
      <c r="BK213" s="219">
        <f>ROUND(I213*H213,2)</f>
        <v>0</v>
      </c>
      <c r="BL213" s="19" t="s">
        <v>150</v>
      </c>
      <c r="BM213" s="218" t="s">
        <v>2335</v>
      </c>
    </row>
    <row r="214" s="2" customFormat="1">
      <c r="A214" s="41"/>
      <c r="B214" s="42"/>
      <c r="C214" s="43"/>
      <c r="D214" s="256" t="s">
        <v>228</v>
      </c>
      <c r="E214" s="43"/>
      <c r="F214" s="257" t="s">
        <v>2336</v>
      </c>
      <c r="G214" s="43"/>
      <c r="H214" s="43"/>
      <c r="I214" s="258"/>
      <c r="J214" s="43"/>
      <c r="K214" s="43"/>
      <c r="L214" s="47"/>
      <c r="M214" s="259"/>
      <c r="N214" s="260"/>
      <c r="O214" s="87"/>
      <c r="P214" s="87"/>
      <c r="Q214" s="87"/>
      <c r="R214" s="87"/>
      <c r="S214" s="87"/>
      <c r="T214" s="88"/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T214" s="19" t="s">
        <v>228</v>
      </c>
      <c r="AU214" s="19" t="s">
        <v>91</v>
      </c>
    </row>
    <row r="215" s="12" customFormat="1" ht="25.92" customHeight="1">
      <c r="A215" s="12"/>
      <c r="B215" s="191"/>
      <c r="C215" s="192"/>
      <c r="D215" s="193" t="s">
        <v>81</v>
      </c>
      <c r="E215" s="194" t="s">
        <v>88</v>
      </c>
      <c r="F215" s="194" t="s">
        <v>135</v>
      </c>
      <c r="G215" s="192"/>
      <c r="H215" s="192"/>
      <c r="I215" s="195"/>
      <c r="J215" s="196">
        <f>BK215</f>
        <v>0</v>
      </c>
      <c r="K215" s="192"/>
      <c r="L215" s="197"/>
      <c r="M215" s="198"/>
      <c r="N215" s="199"/>
      <c r="O215" s="199"/>
      <c r="P215" s="200">
        <f>P216+P226</f>
        <v>0</v>
      </c>
      <c r="Q215" s="199"/>
      <c r="R215" s="200">
        <f>R216+R226</f>
        <v>0.00089999999999999998</v>
      </c>
      <c r="S215" s="199"/>
      <c r="T215" s="201">
        <f>T216+T226</f>
        <v>12.649999999999999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02" t="s">
        <v>136</v>
      </c>
      <c r="AT215" s="203" t="s">
        <v>81</v>
      </c>
      <c r="AU215" s="203" t="s">
        <v>82</v>
      </c>
      <c r="AY215" s="202" t="s">
        <v>137</v>
      </c>
      <c r="BK215" s="204">
        <f>BK216+BK226</f>
        <v>0</v>
      </c>
    </row>
    <row r="216" s="12" customFormat="1" ht="22.8" customHeight="1">
      <c r="A216" s="12"/>
      <c r="B216" s="191"/>
      <c r="C216" s="192"/>
      <c r="D216" s="193" t="s">
        <v>81</v>
      </c>
      <c r="E216" s="205" t="s">
        <v>155</v>
      </c>
      <c r="F216" s="205" t="s">
        <v>156</v>
      </c>
      <c r="G216" s="192"/>
      <c r="H216" s="192"/>
      <c r="I216" s="195"/>
      <c r="J216" s="206">
        <f>BK216</f>
        <v>0</v>
      </c>
      <c r="K216" s="192"/>
      <c r="L216" s="197"/>
      <c r="M216" s="198"/>
      <c r="N216" s="199"/>
      <c r="O216" s="199"/>
      <c r="P216" s="200">
        <f>SUM(P217:P225)</f>
        <v>0</v>
      </c>
      <c r="Q216" s="199"/>
      <c r="R216" s="200">
        <f>SUM(R217:R225)</f>
        <v>0.00089999999999999998</v>
      </c>
      <c r="S216" s="199"/>
      <c r="T216" s="201">
        <f>SUM(T217:T225)</f>
        <v>12.649999999999999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02" t="s">
        <v>136</v>
      </c>
      <c r="AT216" s="203" t="s">
        <v>81</v>
      </c>
      <c r="AU216" s="203" t="s">
        <v>23</v>
      </c>
      <c r="AY216" s="202" t="s">
        <v>137</v>
      </c>
      <c r="BK216" s="204">
        <f>SUM(BK217:BK225)</f>
        <v>0</v>
      </c>
    </row>
    <row r="217" s="2" customFormat="1" ht="33" customHeight="1">
      <c r="A217" s="41"/>
      <c r="B217" s="42"/>
      <c r="C217" s="207" t="s">
        <v>531</v>
      </c>
      <c r="D217" s="207" t="s">
        <v>140</v>
      </c>
      <c r="E217" s="208" t="s">
        <v>2337</v>
      </c>
      <c r="F217" s="209" t="s">
        <v>2338</v>
      </c>
      <c r="G217" s="210" t="s">
        <v>394</v>
      </c>
      <c r="H217" s="211">
        <v>6</v>
      </c>
      <c r="I217" s="212"/>
      <c r="J217" s="213">
        <f>ROUND(I217*H217,2)</f>
        <v>0</v>
      </c>
      <c r="K217" s="209" t="s">
        <v>226</v>
      </c>
      <c r="L217" s="47"/>
      <c r="M217" s="214" t="s">
        <v>36</v>
      </c>
      <c r="N217" s="215" t="s">
        <v>53</v>
      </c>
      <c r="O217" s="87"/>
      <c r="P217" s="216">
        <f>O217*H217</f>
        <v>0</v>
      </c>
      <c r="Q217" s="216">
        <v>0.00014999999999999999</v>
      </c>
      <c r="R217" s="216">
        <f>Q217*H217</f>
        <v>0.00089999999999999998</v>
      </c>
      <c r="S217" s="216">
        <v>0</v>
      </c>
      <c r="T217" s="217">
        <f>S217*H217</f>
        <v>0</v>
      </c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R217" s="218" t="s">
        <v>145</v>
      </c>
      <c r="AT217" s="218" t="s">
        <v>140</v>
      </c>
      <c r="AU217" s="218" t="s">
        <v>91</v>
      </c>
      <c r="AY217" s="19" t="s">
        <v>137</v>
      </c>
      <c r="BE217" s="219">
        <f>IF(N217="základní",J217,0)</f>
        <v>0</v>
      </c>
      <c r="BF217" s="219">
        <f>IF(N217="snížená",J217,0)</f>
        <v>0</v>
      </c>
      <c r="BG217" s="219">
        <f>IF(N217="zákl. přenesená",J217,0)</f>
        <v>0</v>
      </c>
      <c r="BH217" s="219">
        <f>IF(N217="sníž. přenesená",J217,0)</f>
        <v>0</v>
      </c>
      <c r="BI217" s="219">
        <f>IF(N217="nulová",J217,0)</f>
        <v>0</v>
      </c>
      <c r="BJ217" s="19" t="s">
        <v>23</v>
      </c>
      <c r="BK217" s="219">
        <f>ROUND(I217*H217,2)</f>
        <v>0</v>
      </c>
      <c r="BL217" s="19" t="s">
        <v>145</v>
      </c>
      <c r="BM217" s="218" t="s">
        <v>2339</v>
      </c>
    </row>
    <row r="218" s="2" customFormat="1">
      <c r="A218" s="41"/>
      <c r="B218" s="42"/>
      <c r="C218" s="43"/>
      <c r="D218" s="256" t="s">
        <v>228</v>
      </c>
      <c r="E218" s="43"/>
      <c r="F218" s="257" t="s">
        <v>2340</v>
      </c>
      <c r="G218" s="43"/>
      <c r="H218" s="43"/>
      <c r="I218" s="258"/>
      <c r="J218" s="43"/>
      <c r="K218" s="43"/>
      <c r="L218" s="47"/>
      <c r="M218" s="259"/>
      <c r="N218" s="260"/>
      <c r="O218" s="87"/>
      <c r="P218" s="87"/>
      <c r="Q218" s="87"/>
      <c r="R218" s="87"/>
      <c r="S218" s="87"/>
      <c r="T218" s="88"/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T218" s="19" t="s">
        <v>228</v>
      </c>
      <c r="AU218" s="19" t="s">
        <v>91</v>
      </c>
    </row>
    <row r="219" s="13" customFormat="1">
      <c r="A219" s="13"/>
      <c r="B219" s="220"/>
      <c r="C219" s="221"/>
      <c r="D219" s="222" t="s">
        <v>147</v>
      </c>
      <c r="E219" s="223" t="s">
        <v>36</v>
      </c>
      <c r="F219" s="224" t="s">
        <v>2341</v>
      </c>
      <c r="G219" s="221"/>
      <c r="H219" s="223" t="s">
        <v>36</v>
      </c>
      <c r="I219" s="225"/>
      <c r="J219" s="221"/>
      <c r="K219" s="221"/>
      <c r="L219" s="226"/>
      <c r="M219" s="227"/>
      <c r="N219" s="228"/>
      <c r="O219" s="228"/>
      <c r="P219" s="228"/>
      <c r="Q219" s="228"/>
      <c r="R219" s="228"/>
      <c r="S219" s="228"/>
      <c r="T219" s="229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0" t="s">
        <v>147</v>
      </c>
      <c r="AU219" s="230" t="s">
        <v>91</v>
      </c>
      <c r="AV219" s="13" t="s">
        <v>23</v>
      </c>
      <c r="AW219" s="13" t="s">
        <v>43</v>
      </c>
      <c r="AX219" s="13" t="s">
        <v>82</v>
      </c>
      <c r="AY219" s="230" t="s">
        <v>137</v>
      </c>
    </row>
    <row r="220" s="14" customFormat="1">
      <c r="A220" s="14"/>
      <c r="B220" s="231"/>
      <c r="C220" s="232"/>
      <c r="D220" s="222" t="s">
        <v>147</v>
      </c>
      <c r="E220" s="233" t="s">
        <v>36</v>
      </c>
      <c r="F220" s="234" t="s">
        <v>171</v>
      </c>
      <c r="G220" s="232"/>
      <c r="H220" s="235">
        <v>6</v>
      </c>
      <c r="I220" s="236"/>
      <c r="J220" s="232"/>
      <c r="K220" s="232"/>
      <c r="L220" s="237"/>
      <c r="M220" s="238"/>
      <c r="N220" s="239"/>
      <c r="O220" s="239"/>
      <c r="P220" s="239"/>
      <c r="Q220" s="239"/>
      <c r="R220" s="239"/>
      <c r="S220" s="239"/>
      <c r="T220" s="240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1" t="s">
        <v>147</v>
      </c>
      <c r="AU220" s="241" t="s">
        <v>91</v>
      </c>
      <c r="AV220" s="14" t="s">
        <v>91</v>
      </c>
      <c r="AW220" s="14" t="s">
        <v>43</v>
      </c>
      <c r="AX220" s="14" t="s">
        <v>23</v>
      </c>
      <c r="AY220" s="241" t="s">
        <v>137</v>
      </c>
    </row>
    <row r="221" s="2" customFormat="1" ht="16.5" customHeight="1">
      <c r="A221" s="41"/>
      <c r="B221" s="42"/>
      <c r="C221" s="207" t="s">
        <v>536</v>
      </c>
      <c r="D221" s="207" t="s">
        <v>140</v>
      </c>
      <c r="E221" s="208" t="s">
        <v>2342</v>
      </c>
      <c r="F221" s="209" t="s">
        <v>2343</v>
      </c>
      <c r="G221" s="210" t="s">
        <v>394</v>
      </c>
      <c r="H221" s="211">
        <v>4</v>
      </c>
      <c r="I221" s="212"/>
      <c r="J221" s="213">
        <f>ROUND(I221*H221,2)</f>
        <v>0</v>
      </c>
      <c r="K221" s="209" t="s">
        <v>226</v>
      </c>
      <c r="L221" s="47"/>
      <c r="M221" s="214" t="s">
        <v>36</v>
      </c>
      <c r="N221" s="215" t="s">
        <v>53</v>
      </c>
      <c r="O221" s="87"/>
      <c r="P221" s="216">
        <f>O221*H221</f>
        <v>0</v>
      </c>
      <c r="Q221" s="216">
        <v>0</v>
      </c>
      <c r="R221" s="216">
        <f>Q221*H221</f>
        <v>0</v>
      </c>
      <c r="S221" s="216">
        <v>0</v>
      </c>
      <c r="T221" s="217">
        <f>S221*H221</f>
        <v>0</v>
      </c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R221" s="218" t="s">
        <v>145</v>
      </c>
      <c r="AT221" s="218" t="s">
        <v>140</v>
      </c>
      <c r="AU221" s="218" t="s">
        <v>91</v>
      </c>
      <c r="AY221" s="19" t="s">
        <v>137</v>
      </c>
      <c r="BE221" s="219">
        <f>IF(N221="základní",J221,0)</f>
        <v>0</v>
      </c>
      <c r="BF221" s="219">
        <f>IF(N221="snížená",J221,0)</f>
        <v>0</v>
      </c>
      <c r="BG221" s="219">
        <f>IF(N221="zákl. přenesená",J221,0)</f>
        <v>0</v>
      </c>
      <c r="BH221" s="219">
        <f>IF(N221="sníž. přenesená",J221,0)</f>
        <v>0</v>
      </c>
      <c r="BI221" s="219">
        <f>IF(N221="nulová",J221,0)</f>
        <v>0</v>
      </c>
      <c r="BJ221" s="19" t="s">
        <v>23</v>
      </c>
      <c r="BK221" s="219">
        <f>ROUND(I221*H221,2)</f>
        <v>0</v>
      </c>
      <c r="BL221" s="19" t="s">
        <v>145</v>
      </c>
      <c r="BM221" s="218" t="s">
        <v>2344</v>
      </c>
    </row>
    <row r="222" s="2" customFormat="1">
      <c r="A222" s="41"/>
      <c r="B222" s="42"/>
      <c r="C222" s="43"/>
      <c r="D222" s="256" t="s">
        <v>228</v>
      </c>
      <c r="E222" s="43"/>
      <c r="F222" s="257" t="s">
        <v>2345</v>
      </c>
      <c r="G222" s="43"/>
      <c r="H222" s="43"/>
      <c r="I222" s="258"/>
      <c r="J222" s="43"/>
      <c r="K222" s="43"/>
      <c r="L222" s="47"/>
      <c r="M222" s="259"/>
      <c r="N222" s="260"/>
      <c r="O222" s="87"/>
      <c r="P222" s="87"/>
      <c r="Q222" s="87"/>
      <c r="R222" s="87"/>
      <c r="S222" s="87"/>
      <c r="T222" s="88"/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T222" s="19" t="s">
        <v>228</v>
      </c>
      <c r="AU222" s="19" t="s">
        <v>91</v>
      </c>
    </row>
    <row r="223" s="2" customFormat="1" ht="33" customHeight="1">
      <c r="A223" s="41"/>
      <c r="B223" s="42"/>
      <c r="C223" s="207" t="s">
        <v>541</v>
      </c>
      <c r="D223" s="207" t="s">
        <v>140</v>
      </c>
      <c r="E223" s="208" t="s">
        <v>2346</v>
      </c>
      <c r="F223" s="209" t="s">
        <v>2347</v>
      </c>
      <c r="G223" s="210" t="s">
        <v>234</v>
      </c>
      <c r="H223" s="211">
        <v>5.5</v>
      </c>
      <c r="I223" s="212"/>
      <c r="J223" s="213">
        <f>ROUND(I223*H223,2)</f>
        <v>0</v>
      </c>
      <c r="K223" s="209" t="s">
        <v>226</v>
      </c>
      <c r="L223" s="47"/>
      <c r="M223" s="214" t="s">
        <v>36</v>
      </c>
      <c r="N223" s="215" t="s">
        <v>53</v>
      </c>
      <c r="O223" s="87"/>
      <c r="P223" s="216">
        <f>O223*H223</f>
        <v>0</v>
      </c>
      <c r="Q223" s="216">
        <v>0</v>
      </c>
      <c r="R223" s="216">
        <f>Q223*H223</f>
        <v>0</v>
      </c>
      <c r="S223" s="216">
        <v>2.2999999999999998</v>
      </c>
      <c r="T223" s="217">
        <f>S223*H223</f>
        <v>12.649999999999999</v>
      </c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R223" s="218" t="s">
        <v>145</v>
      </c>
      <c r="AT223" s="218" t="s">
        <v>140</v>
      </c>
      <c r="AU223" s="218" t="s">
        <v>91</v>
      </c>
      <c r="AY223" s="19" t="s">
        <v>137</v>
      </c>
      <c r="BE223" s="219">
        <f>IF(N223="základní",J223,0)</f>
        <v>0</v>
      </c>
      <c r="BF223" s="219">
        <f>IF(N223="snížená",J223,0)</f>
        <v>0</v>
      </c>
      <c r="BG223" s="219">
        <f>IF(N223="zákl. přenesená",J223,0)</f>
        <v>0</v>
      </c>
      <c r="BH223" s="219">
        <f>IF(N223="sníž. přenesená",J223,0)</f>
        <v>0</v>
      </c>
      <c r="BI223" s="219">
        <f>IF(N223="nulová",J223,0)</f>
        <v>0</v>
      </c>
      <c r="BJ223" s="19" t="s">
        <v>23</v>
      </c>
      <c r="BK223" s="219">
        <f>ROUND(I223*H223,2)</f>
        <v>0</v>
      </c>
      <c r="BL223" s="19" t="s">
        <v>145</v>
      </c>
      <c r="BM223" s="218" t="s">
        <v>2348</v>
      </c>
    </row>
    <row r="224" s="2" customFormat="1">
      <c r="A224" s="41"/>
      <c r="B224" s="42"/>
      <c r="C224" s="43"/>
      <c r="D224" s="256" t="s">
        <v>228</v>
      </c>
      <c r="E224" s="43"/>
      <c r="F224" s="257" t="s">
        <v>2349</v>
      </c>
      <c r="G224" s="43"/>
      <c r="H224" s="43"/>
      <c r="I224" s="258"/>
      <c r="J224" s="43"/>
      <c r="K224" s="43"/>
      <c r="L224" s="47"/>
      <c r="M224" s="259"/>
      <c r="N224" s="260"/>
      <c r="O224" s="87"/>
      <c r="P224" s="87"/>
      <c r="Q224" s="87"/>
      <c r="R224" s="87"/>
      <c r="S224" s="87"/>
      <c r="T224" s="88"/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T224" s="19" t="s">
        <v>228</v>
      </c>
      <c r="AU224" s="19" t="s">
        <v>91</v>
      </c>
    </row>
    <row r="225" s="14" customFormat="1">
      <c r="A225" s="14"/>
      <c r="B225" s="231"/>
      <c r="C225" s="232"/>
      <c r="D225" s="222" t="s">
        <v>147</v>
      </c>
      <c r="E225" s="233" t="s">
        <v>36</v>
      </c>
      <c r="F225" s="234" t="s">
        <v>2350</v>
      </c>
      <c r="G225" s="232"/>
      <c r="H225" s="235">
        <v>5.5</v>
      </c>
      <c r="I225" s="236"/>
      <c r="J225" s="232"/>
      <c r="K225" s="232"/>
      <c r="L225" s="237"/>
      <c r="M225" s="238"/>
      <c r="N225" s="239"/>
      <c r="O225" s="239"/>
      <c r="P225" s="239"/>
      <c r="Q225" s="239"/>
      <c r="R225" s="239"/>
      <c r="S225" s="239"/>
      <c r="T225" s="240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1" t="s">
        <v>147</v>
      </c>
      <c r="AU225" s="241" t="s">
        <v>91</v>
      </c>
      <c r="AV225" s="14" t="s">
        <v>91</v>
      </c>
      <c r="AW225" s="14" t="s">
        <v>43</v>
      </c>
      <c r="AX225" s="14" t="s">
        <v>23</v>
      </c>
      <c r="AY225" s="241" t="s">
        <v>137</v>
      </c>
    </row>
    <row r="226" s="12" customFormat="1" ht="22.8" customHeight="1">
      <c r="A226" s="12"/>
      <c r="B226" s="191"/>
      <c r="C226" s="192"/>
      <c r="D226" s="193" t="s">
        <v>81</v>
      </c>
      <c r="E226" s="205" t="s">
        <v>157</v>
      </c>
      <c r="F226" s="205" t="s">
        <v>158</v>
      </c>
      <c r="G226" s="192"/>
      <c r="H226" s="192"/>
      <c r="I226" s="195"/>
      <c r="J226" s="206">
        <f>BK226</f>
        <v>0</v>
      </c>
      <c r="K226" s="192"/>
      <c r="L226" s="197"/>
      <c r="M226" s="198"/>
      <c r="N226" s="199"/>
      <c r="O226" s="199"/>
      <c r="P226" s="200">
        <f>SUM(P227:P230)</f>
        <v>0</v>
      </c>
      <c r="Q226" s="199"/>
      <c r="R226" s="200">
        <f>SUM(R227:R230)</f>
        <v>0</v>
      </c>
      <c r="S226" s="199"/>
      <c r="T226" s="201">
        <f>SUM(T227:T230)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02" t="s">
        <v>136</v>
      </c>
      <c r="AT226" s="203" t="s">
        <v>81</v>
      </c>
      <c r="AU226" s="203" t="s">
        <v>23</v>
      </c>
      <c r="AY226" s="202" t="s">
        <v>137</v>
      </c>
      <c r="BK226" s="204">
        <f>SUM(BK227:BK230)</f>
        <v>0</v>
      </c>
    </row>
    <row r="227" s="2" customFormat="1" ht="16.5" customHeight="1">
      <c r="A227" s="41"/>
      <c r="B227" s="42"/>
      <c r="C227" s="207" t="s">
        <v>547</v>
      </c>
      <c r="D227" s="207" t="s">
        <v>140</v>
      </c>
      <c r="E227" s="208" t="s">
        <v>2351</v>
      </c>
      <c r="F227" s="209" t="s">
        <v>2352</v>
      </c>
      <c r="G227" s="210" t="s">
        <v>2353</v>
      </c>
      <c r="H227" s="211">
        <v>1</v>
      </c>
      <c r="I227" s="212"/>
      <c r="J227" s="213">
        <f>ROUND(I227*H227,2)</f>
        <v>0</v>
      </c>
      <c r="K227" s="209" t="s">
        <v>226</v>
      </c>
      <c r="L227" s="47"/>
      <c r="M227" s="214" t="s">
        <v>36</v>
      </c>
      <c r="N227" s="215" t="s">
        <v>53</v>
      </c>
      <c r="O227" s="87"/>
      <c r="P227" s="216">
        <f>O227*H227</f>
        <v>0</v>
      </c>
      <c r="Q227" s="216">
        <v>0</v>
      </c>
      <c r="R227" s="216">
        <f>Q227*H227</f>
        <v>0</v>
      </c>
      <c r="S227" s="216">
        <v>0</v>
      </c>
      <c r="T227" s="217">
        <f>S227*H227</f>
        <v>0</v>
      </c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R227" s="218" t="s">
        <v>145</v>
      </c>
      <c r="AT227" s="218" t="s">
        <v>140</v>
      </c>
      <c r="AU227" s="218" t="s">
        <v>91</v>
      </c>
      <c r="AY227" s="19" t="s">
        <v>137</v>
      </c>
      <c r="BE227" s="219">
        <f>IF(N227="základní",J227,0)</f>
        <v>0</v>
      </c>
      <c r="BF227" s="219">
        <f>IF(N227="snížená",J227,0)</f>
        <v>0</v>
      </c>
      <c r="BG227" s="219">
        <f>IF(N227="zákl. přenesená",J227,0)</f>
        <v>0</v>
      </c>
      <c r="BH227" s="219">
        <f>IF(N227="sníž. přenesená",J227,0)</f>
        <v>0</v>
      </c>
      <c r="BI227" s="219">
        <f>IF(N227="nulová",J227,0)</f>
        <v>0</v>
      </c>
      <c r="BJ227" s="19" t="s">
        <v>23</v>
      </c>
      <c r="BK227" s="219">
        <f>ROUND(I227*H227,2)</f>
        <v>0</v>
      </c>
      <c r="BL227" s="19" t="s">
        <v>145</v>
      </c>
      <c r="BM227" s="218" t="s">
        <v>2354</v>
      </c>
    </row>
    <row r="228" s="2" customFormat="1">
      <c r="A228" s="41"/>
      <c r="B228" s="42"/>
      <c r="C228" s="43"/>
      <c r="D228" s="256" t="s">
        <v>228</v>
      </c>
      <c r="E228" s="43"/>
      <c r="F228" s="257" t="s">
        <v>2355</v>
      </c>
      <c r="G228" s="43"/>
      <c r="H228" s="43"/>
      <c r="I228" s="258"/>
      <c r="J228" s="43"/>
      <c r="K228" s="43"/>
      <c r="L228" s="47"/>
      <c r="M228" s="259"/>
      <c r="N228" s="260"/>
      <c r="O228" s="87"/>
      <c r="P228" s="87"/>
      <c r="Q228" s="87"/>
      <c r="R228" s="87"/>
      <c r="S228" s="87"/>
      <c r="T228" s="88"/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T228" s="19" t="s">
        <v>228</v>
      </c>
      <c r="AU228" s="19" t="s">
        <v>91</v>
      </c>
    </row>
    <row r="229" s="13" customFormat="1">
      <c r="A229" s="13"/>
      <c r="B229" s="220"/>
      <c r="C229" s="221"/>
      <c r="D229" s="222" t="s">
        <v>147</v>
      </c>
      <c r="E229" s="223" t="s">
        <v>36</v>
      </c>
      <c r="F229" s="224" t="s">
        <v>2356</v>
      </c>
      <c r="G229" s="221"/>
      <c r="H229" s="223" t="s">
        <v>36</v>
      </c>
      <c r="I229" s="225"/>
      <c r="J229" s="221"/>
      <c r="K229" s="221"/>
      <c r="L229" s="226"/>
      <c r="M229" s="227"/>
      <c r="N229" s="228"/>
      <c r="O229" s="228"/>
      <c r="P229" s="228"/>
      <c r="Q229" s="228"/>
      <c r="R229" s="228"/>
      <c r="S229" s="228"/>
      <c r="T229" s="229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0" t="s">
        <v>147</v>
      </c>
      <c r="AU229" s="230" t="s">
        <v>91</v>
      </c>
      <c r="AV229" s="13" t="s">
        <v>23</v>
      </c>
      <c r="AW229" s="13" t="s">
        <v>43</v>
      </c>
      <c r="AX229" s="13" t="s">
        <v>82</v>
      </c>
      <c r="AY229" s="230" t="s">
        <v>137</v>
      </c>
    </row>
    <row r="230" s="14" customFormat="1">
      <c r="A230" s="14"/>
      <c r="B230" s="231"/>
      <c r="C230" s="232"/>
      <c r="D230" s="222" t="s">
        <v>147</v>
      </c>
      <c r="E230" s="233" t="s">
        <v>36</v>
      </c>
      <c r="F230" s="234" t="s">
        <v>23</v>
      </c>
      <c r="G230" s="232"/>
      <c r="H230" s="235">
        <v>1</v>
      </c>
      <c r="I230" s="236"/>
      <c r="J230" s="232"/>
      <c r="K230" s="232"/>
      <c r="L230" s="237"/>
      <c r="M230" s="280"/>
      <c r="N230" s="281"/>
      <c r="O230" s="281"/>
      <c r="P230" s="281"/>
      <c r="Q230" s="281"/>
      <c r="R230" s="281"/>
      <c r="S230" s="281"/>
      <c r="T230" s="282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41" t="s">
        <v>147</v>
      </c>
      <c r="AU230" s="241" t="s">
        <v>91</v>
      </c>
      <c r="AV230" s="14" t="s">
        <v>91</v>
      </c>
      <c r="AW230" s="14" t="s">
        <v>43</v>
      </c>
      <c r="AX230" s="14" t="s">
        <v>82</v>
      </c>
      <c r="AY230" s="241" t="s">
        <v>137</v>
      </c>
    </row>
    <row r="231" s="2" customFormat="1" ht="6.96" customHeight="1">
      <c r="A231" s="41"/>
      <c r="B231" s="62"/>
      <c r="C231" s="63"/>
      <c r="D231" s="63"/>
      <c r="E231" s="63"/>
      <c r="F231" s="63"/>
      <c r="G231" s="63"/>
      <c r="H231" s="63"/>
      <c r="I231" s="63"/>
      <c r="J231" s="63"/>
      <c r="K231" s="63"/>
      <c r="L231" s="47"/>
      <c r="M231" s="41"/>
      <c r="O231" s="41"/>
      <c r="P231" s="41"/>
      <c r="Q231" s="41"/>
      <c r="R231" s="41"/>
      <c r="S231" s="41"/>
      <c r="T231" s="41"/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</row>
  </sheetData>
  <sheetProtection sheet="1" autoFilter="0" formatColumns="0" formatRows="0" objects="1" scenarios="1" spinCount="100000" saltValue="1Hipq90W3xI4LUaX1YuzhPESCoDCmEwo+x/69LkxHtFVS/jF6F8mPX/aNfe+Z6Vm6EHKta9vN+uPBQ1uwz3uVA==" hashValue="sUcuQNsbOoeF+u+kTFjyHHj9R/pLDV9RlBefscstWa/uVf8JTPv7g+jtVtyt3++BD2zAAAQ3cG4p1aaO6kpMZg==" algorithmName="SHA-512" password="CC35"/>
  <autoFilter ref="C88:K230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3" r:id="rId1" display="https://podminky.urs.cz/item/CS_URS_2021_02/113107325"/>
    <hyperlink ref="F96" r:id="rId2" display="https://podminky.urs.cz/item/CS_URS_2021_02/171151103"/>
    <hyperlink ref="F100" r:id="rId3" display="https://podminky.urs.cz/item/CS_URS_2021_02/180404111"/>
    <hyperlink ref="F105" r:id="rId4" display="https://podminky.urs.cz/item/CS_URS_2021_02/183403115"/>
    <hyperlink ref="F108" r:id="rId5" display="https://podminky.urs.cz/item/CS_URS_2021_02/183403212"/>
    <hyperlink ref="F111" r:id="rId6" display="https://podminky.urs.cz/item/CS_URS_2021_02/183403252"/>
    <hyperlink ref="F114" r:id="rId7" display="https://podminky.urs.cz/item/CS_URS_2021_02/183403261"/>
    <hyperlink ref="F126" r:id="rId8" display="https://podminky.urs.cz/item/CS_URS_2021_02/184701111"/>
    <hyperlink ref="F129" r:id="rId9" display="https://podminky.urs.cz/item/CS_URS_2021_02/184802111"/>
    <hyperlink ref="F132" r:id="rId10" display="https://podminky.urs.cz/item/CS_URS_2021_02/185802143"/>
    <hyperlink ref="F139" r:id="rId11" display="https://podminky.urs.cz/item/CS_URS_2021_02/113106123"/>
    <hyperlink ref="F143" r:id="rId12" display="https://podminky.urs.cz/item/CS_URS_2021_02/113202111"/>
    <hyperlink ref="F146" r:id="rId13" display="https://podminky.urs.cz/item/CS_URS_2021_02/564831112"/>
    <hyperlink ref="F150" r:id="rId14" display="https://podminky.urs.cz/item/CS_URS_2021_02/564851111"/>
    <hyperlink ref="F156" r:id="rId15" display="https://podminky.urs.cz/item/CS_URS_2021_02/565145121"/>
    <hyperlink ref="F159" r:id="rId16" display="https://podminky.urs.cz/item/CS_URS_2021_02/573111112"/>
    <hyperlink ref="F162" r:id="rId17" display="https://podminky.urs.cz/item/CS_URS_2021_02/573211108"/>
    <hyperlink ref="F167" r:id="rId18" display="https://podminky.urs.cz/item/CS_URS_2021_02/596211111"/>
    <hyperlink ref="F175" r:id="rId19" display="https://podminky.urs.cz/item/CS_URS_2021_02/637121115"/>
    <hyperlink ref="F182" r:id="rId20" display="https://podminky.urs.cz/item/CS_URS_2021_02/914111111"/>
    <hyperlink ref="F185" r:id="rId21" display="https://podminky.urs.cz/item/CS_URS_2021_02/916231213"/>
    <hyperlink ref="F192" r:id="rId22" display="https://podminky.urs.cz/item/CS_URS_2021_02/916231213"/>
    <hyperlink ref="F197" r:id="rId23" display="https://podminky.urs.cz/item/CS_URS_2021_02/916991121"/>
    <hyperlink ref="F200" r:id="rId24" display="https://podminky.urs.cz/item/CS_URS_2021_02/936104211"/>
    <hyperlink ref="F206" r:id="rId25" display="https://podminky.urs.cz/item/CS_URS_2021_02/998223011"/>
    <hyperlink ref="F209" r:id="rId26" display="https://podminky.urs.cz/item/CS_URS_2021_02/997013501"/>
    <hyperlink ref="F211" r:id="rId27" display="https://podminky.urs.cz/item/CS_URS_2021_02/997013509"/>
    <hyperlink ref="F214" r:id="rId28" display="https://podminky.urs.cz/item/CS_URS_2021_02/997013631"/>
    <hyperlink ref="F218" r:id="rId29" display="https://podminky.urs.cz/item/CS_URS_2021_02/184512113"/>
    <hyperlink ref="F222" r:id="rId30" display="https://podminky.urs.cz/item/CS_URS_2021_02/218204002"/>
    <hyperlink ref="F224" r:id="rId31" display="https://podminky.urs.cz/item/CS_URS_2021_02/962022691"/>
    <hyperlink ref="F228" r:id="rId32" display="https://podminky.urs.cz/item/CS_URS_2021_02/034303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3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103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2"/>
      <c r="AT3" s="19" t="s">
        <v>91</v>
      </c>
    </row>
    <row r="4" s="1" customFormat="1" ht="24.96" customHeight="1">
      <c r="B4" s="22"/>
      <c r="D4" s="133" t="s">
        <v>110</v>
      </c>
      <c r="L4" s="22"/>
      <c r="M4" s="13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5" t="s">
        <v>16</v>
      </c>
      <c r="L6" s="22"/>
    </row>
    <row r="7" s="1" customFormat="1" ht="16.5" customHeight="1">
      <c r="B7" s="22"/>
      <c r="E7" s="136" t="str">
        <f>'Rekapitulace stavby'!K6</f>
        <v>MŠ Horní Bludovice</v>
      </c>
      <c r="F7" s="135"/>
      <c r="G7" s="135"/>
      <c r="H7" s="135"/>
      <c r="L7" s="22"/>
    </row>
    <row r="8" s="2" customFormat="1" ht="12" customHeight="1">
      <c r="A8" s="41"/>
      <c r="B8" s="47"/>
      <c r="C8" s="41"/>
      <c r="D8" s="135" t="s">
        <v>111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2357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19</v>
      </c>
      <c r="E11" s="41"/>
      <c r="F11" s="139" t="s">
        <v>36</v>
      </c>
      <c r="G11" s="41"/>
      <c r="H11" s="41"/>
      <c r="I11" s="135" t="s">
        <v>21</v>
      </c>
      <c r="J11" s="139" t="s">
        <v>36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24</v>
      </c>
      <c r="E12" s="41"/>
      <c r="F12" s="139" t="s">
        <v>25</v>
      </c>
      <c r="G12" s="41"/>
      <c r="H12" s="41"/>
      <c r="I12" s="135" t="s">
        <v>26</v>
      </c>
      <c r="J12" s="140" t="str">
        <f>'Rekapitulace stavby'!AN8</f>
        <v>12. 8. 2022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34</v>
      </c>
      <c r="E14" s="41"/>
      <c r="F14" s="41"/>
      <c r="G14" s="41"/>
      <c r="H14" s="41"/>
      <c r="I14" s="135" t="s">
        <v>35</v>
      </c>
      <c r="J14" s="139" t="s">
        <v>36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37</v>
      </c>
      <c r="F15" s="41"/>
      <c r="G15" s="41"/>
      <c r="H15" s="41"/>
      <c r="I15" s="135" t="s">
        <v>38</v>
      </c>
      <c r="J15" s="139" t="s">
        <v>36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39</v>
      </c>
      <c r="E17" s="41"/>
      <c r="F17" s="41"/>
      <c r="G17" s="41"/>
      <c r="H17" s="41"/>
      <c r="I17" s="135" t="s">
        <v>35</v>
      </c>
      <c r="J17" s="35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5" t="str">
        <f>'Rekapitulace stavby'!E14</f>
        <v>Vyplň údaj</v>
      </c>
      <c r="F18" s="139"/>
      <c r="G18" s="139"/>
      <c r="H18" s="139"/>
      <c r="I18" s="135" t="s">
        <v>38</v>
      </c>
      <c r="J18" s="35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41</v>
      </c>
      <c r="E20" s="41"/>
      <c r="F20" s="41"/>
      <c r="G20" s="41"/>
      <c r="H20" s="41"/>
      <c r="I20" s="135" t="s">
        <v>35</v>
      </c>
      <c r="J20" s="139" t="s">
        <v>36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42</v>
      </c>
      <c r="F21" s="41"/>
      <c r="G21" s="41"/>
      <c r="H21" s="41"/>
      <c r="I21" s="135" t="s">
        <v>38</v>
      </c>
      <c r="J21" s="139" t="s">
        <v>36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44</v>
      </c>
      <c r="E23" s="41"/>
      <c r="F23" s="41"/>
      <c r="G23" s="41"/>
      <c r="H23" s="41"/>
      <c r="I23" s="135" t="s">
        <v>35</v>
      </c>
      <c r="J23" s="139" t="s">
        <v>36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45</v>
      </c>
      <c r="F24" s="41"/>
      <c r="G24" s="41"/>
      <c r="H24" s="41"/>
      <c r="I24" s="135" t="s">
        <v>38</v>
      </c>
      <c r="J24" s="139" t="s">
        <v>36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46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36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48</v>
      </c>
      <c r="E30" s="41"/>
      <c r="F30" s="41"/>
      <c r="G30" s="41"/>
      <c r="H30" s="41"/>
      <c r="I30" s="41"/>
      <c r="J30" s="147">
        <f>ROUND(J87,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50</v>
      </c>
      <c r="G32" s="41"/>
      <c r="H32" s="41"/>
      <c r="I32" s="148" t="s">
        <v>49</v>
      </c>
      <c r="J32" s="148" t="s">
        <v>51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52</v>
      </c>
      <c r="E33" s="135" t="s">
        <v>53</v>
      </c>
      <c r="F33" s="150">
        <f>ROUND((SUM(BE87:BE176)),  2)</f>
        <v>0</v>
      </c>
      <c r="G33" s="41"/>
      <c r="H33" s="41"/>
      <c r="I33" s="151">
        <v>0.20999999999999999</v>
      </c>
      <c r="J33" s="150">
        <f>ROUND(((SUM(BE87:BE176))*I33),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54</v>
      </c>
      <c r="F34" s="150">
        <f>ROUND((SUM(BF87:BF176)),  2)</f>
        <v>0</v>
      </c>
      <c r="G34" s="41"/>
      <c r="H34" s="41"/>
      <c r="I34" s="151">
        <v>0.12</v>
      </c>
      <c r="J34" s="150">
        <f>ROUND(((SUM(BF87:BF176))*I34),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55</v>
      </c>
      <c r="F35" s="150">
        <f>ROUND((SUM(BG87:BG176)),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56</v>
      </c>
      <c r="F36" s="150">
        <f>ROUND((SUM(BH87:BH176)),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57</v>
      </c>
      <c r="F37" s="150">
        <f>ROUND((SUM(BI87:BI176)),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58</v>
      </c>
      <c r="E39" s="154"/>
      <c r="F39" s="154"/>
      <c r="G39" s="155" t="s">
        <v>59</v>
      </c>
      <c r="H39" s="156" t="s">
        <v>60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5" t="s">
        <v>113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4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MŠ Horní Bludovice</v>
      </c>
      <c r="F48" s="34"/>
      <c r="G48" s="34"/>
      <c r="H48" s="34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4" t="s">
        <v>111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03 - přípojka vody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4" t="s">
        <v>24</v>
      </c>
      <c r="D52" s="43"/>
      <c r="E52" s="43"/>
      <c r="F52" s="29" t="str">
        <f>F12</f>
        <v>Horní Bludovice</v>
      </c>
      <c r="G52" s="43"/>
      <c r="H52" s="43"/>
      <c r="I52" s="34" t="s">
        <v>26</v>
      </c>
      <c r="J52" s="75" t="str">
        <f>IF(J12="","",J12)</f>
        <v>12. 8. 2022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4" t="s">
        <v>34</v>
      </c>
      <c r="D54" s="43"/>
      <c r="E54" s="43"/>
      <c r="F54" s="29" t="str">
        <f>E15</f>
        <v>Obec Horní Bludovice</v>
      </c>
      <c r="G54" s="43"/>
      <c r="H54" s="43"/>
      <c r="I54" s="34" t="s">
        <v>41</v>
      </c>
      <c r="J54" s="39" t="str">
        <f>E21</f>
        <v>Stavební Klinika s.r.o.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4" t="s">
        <v>39</v>
      </c>
      <c r="D55" s="43"/>
      <c r="E55" s="43"/>
      <c r="F55" s="29" t="str">
        <f>IF(E18="","",E18)</f>
        <v>Vyplň údaj</v>
      </c>
      <c r="G55" s="43"/>
      <c r="H55" s="43"/>
      <c r="I55" s="34" t="s">
        <v>44</v>
      </c>
      <c r="J55" s="39" t="str">
        <f>E24</f>
        <v>Ing. Jiří Novotný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114</v>
      </c>
      <c r="D57" s="165"/>
      <c r="E57" s="165"/>
      <c r="F57" s="165"/>
      <c r="G57" s="165"/>
      <c r="H57" s="165"/>
      <c r="I57" s="165"/>
      <c r="J57" s="166" t="s">
        <v>115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80</v>
      </c>
      <c r="D59" s="43"/>
      <c r="E59" s="43"/>
      <c r="F59" s="43"/>
      <c r="G59" s="43"/>
      <c r="H59" s="43"/>
      <c r="I59" s="43"/>
      <c r="J59" s="105">
        <f>J87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19" t="s">
        <v>116</v>
      </c>
    </row>
    <row r="60" s="9" customFormat="1" ht="24.96" customHeight="1">
      <c r="A60" s="9"/>
      <c r="B60" s="168"/>
      <c r="C60" s="169"/>
      <c r="D60" s="170" t="s">
        <v>2358</v>
      </c>
      <c r="E60" s="171"/>
      <c r="F60" s="171"/>
      <c r="G60" s="171"/>
      <c r="H60" s="171"/>
      <c r="I60" s="171"/>
      <c r="J60" s="172">
        <f>J88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8"/>
      <c r="C61" s="169"/>
      <c r="D61" s="170" t="s">
        <v>2359</v>
      </c>
      <c r="E61" s="171"/>
      <c r="F61" s="171"/>
      <c r="G61" s="171"/>
      <c r="H61" s="171"/>
      <c r="I61" s="171"/>
      <c r="J61" s="172">
        <f>J96</f>
        <v>0</v>
      </c>
      <c r="K61" s="169"/>
      <c r="L61" s="173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68"/>
      <c r="C62" s="169"/>
      <c r="D62" s="170" t="s">
        <v>2360</v>
      </c>
      <c r="E62" s="171"/>
      <c r="F62" s="171"/>
      <c r="G62" s="171"/>
      <c r="H62" s="171"/>
      <c r="I62" s="171"/>
      <c r="J62" s="172">
        <f>J104</f>
        <v>0</v>
      </c>
      <c r="K62" s="169"/>
      <c r="L62" s="173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4"/>
      <c r="C63" s="175"/>
      <c r="D63" s="176" t="s">
        <v>189</v>
      </c>
      <c r="E63" s="177"/>
      <c r="F63" s="177"/>
      <c r="G63" s="177"/>
      <c r="H63" s="177"/>
      <c r="I63" s="177"/>
      <c r="J63" s="178">
        <f>J105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8"/>
      <c r="C64" s="169"/>
      <c r="D64" s="170" t="s">
        <v>2361</v>
      </c>
      <c r="E64" s="171"/>
      <c r="F64" s="171"/>
      <c r="G64" s="171"/>
      <c r="H64" s="171"/>
      <c r="I64" s="171"/>
      <c r="J64" s="172">
        <f>J153</f>
        <v>0</v>
      </c>
      <c r="K64" s="169"/>
      <c r="L64" s="17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4"/>
      <c r="C65" s="175"/>
      <c r="D65" s="176" t="s">
        <v>1832</v>
      </c>
      <c r="E65" s="177"/>
      <c r="F65" s="177"/>
      <c r="G65" s="177"/>
      <c r="H65" s="177"/>
      <c r="I65" s="177"/>
      <c r="J65" s="178">
        <f>J154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8"/>
      <c r="C66" s="169"/>
      <c r="D66" s="170" t="s">
        <v>216</v>
      </c>
      <c r="E66" s="171"/>
      <c r="F66" s="171"/>
      <c r="G66" s="171"/>
      <c r="H66" s="171"/>
      <c r="I66" s="171"/>
      <c r="J66" s="172">
        <f>J170</f>
        <v>0</v>
      </c>
      <c r="K66" s="169"/>
      <c r="L66" s="173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4"/>
      <c r="C67" s="175"/>
      <c r="D67" s="176" t="s">
        <v>217</v>
      </c>
      <c r="E67" s="177"/>
      <c r="F67" s="177"/>
      <c r="G67" s="177"/>
      <c r="H67" s="177"/>
      <c r="I67" s="177"/>
      <c r="J67" s="178">
        <f>J171</f>
        <v>0</v>
      </c>
      <c r="K67" s="175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41"/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137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6.96" customHeight="1">
      <c r="A69" s="41"/>
      <c r="B69" s="62"/>
      <c r="C69" s="63"/>
      <c r="D69" s="63"/>
      <c r="E69" s="63"/>
      <c r="F69" s="63"/>
      <c r="G69" s="63"/>
      <c r="H69" s="63"/>
      <c r="I69" s="63"/>
      <c r="J69" s="63"/>
      <c r="K69" s="63"/>
      <c r="L69" s="13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3" s="2" customFormat="1" ht="6.96" customHeight="1">
      <c r="A73" s="41"/>
      <c r="B73" s="64"/>
      <c r="C73" s="65"/>
      <c r="D73" s="65"/>
      <c r="E73" s="65"/>
      <c r="F73" s="65"/>
      <c r="G73" s="65"/>
      <c r="H73" s="65"/>
      <c r="I73" s="65"/>
      <c r="J73" s="65"/>
      <c r="K73" s="65"/>
      <c r="L73" s="13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24.96" customHeight="1">
      <c r="A74" s="41"/>
      <c r="B74" s="42"/>
      <c r="C74" s="25" t="s">
        <v>122</v>
      </c>
      <c r="D74" s="43"/>
      <c r="E74" s="43"/>
      <c r="F74" s="43"/>
      <c r="G74" s="43"/>
      <c r="H74" s="43"/>
      <c r="I74" s="43"/>
      <c r="J74" s="43"/>
      <c r="K74" s="43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4" t="s">
        <v>16</v>
      </c>
      <c r="D76" s="43"/>
      <c r="E76" s="43"/>
      <c r="F76" s="43"/>
      <c r="G76" s="43"/>
      <c r="H76" s="43"/>
      <c r="I76" s="43"/>
      <c r="J76" s="43"/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6.5" customHeight="1">
      <c r="A77" s="41"/>
      <c r="B77" s="42"/>
      <c r="C77" s="43"/>
      <c r="D77" s="43"/>
      <c r="E77" s="163" t="str">
        <f>E7</f>
        <v>MŠ Horní Bludovice</v>
      </c>
      <c r="F77" s="34"/>
      <c r="G77" s="34"/>
      <c r="H77" s="34"/>
      <c r="I77" s="43"/>
      <c r="J77" s="43"/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2" customHeight="1">
      <c r="A78" s="41"/>
      <c r="B78" s="42"/>
      <c r="C78" s="34" t="s">
        <v>111</v>
      </c>
      <c r="D78" s="43"/>
      <c r="E78" s="43"/>
      <c r="F78" s="43"/>
      <c r="G78" s="43"/>
      <c r="H78" s="43"/>
      <c r="I78" s="43"/>
      <c r="J78" s="43"/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6.5" customHeight="1">
      <c r="A79" s="41"/>
      <c r="B79" s="42"/>
      <c r="C79" s="43"/>
      <c r="D79" s="43"/>
      <c r="E79" s="72" t="str">
        <f>E9</f>
        <v>03 - přípojka vody</v>
      </c>
      <c r="F79" s="43"/>
      <c r="G79" s="43"/>
      <c r="H79" s="43"/>
      <c r="I79" s="43"/>
      <c r="J79" s="43"/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2" customHeight="1">
      <c r="A81" s="41"/>
      <c r="B81" s="42"/>
      <c r="C81" s="34" t="s">
        <v>24</v>
      </c>
      <c r="D81" s="43"/>
      <c r="E81" s="43"/>
      <c r="F81" s="29" t="str">
        <f>F12</f>
        <v>Horní Bludovice</v>
      </c>
      <c r="G81" s="43"/>
      <c r="H81" s="43"/>
      <c r="I81" s="34" t="s">
        <v>26</v>
      </c>
      <c r="J81" s="75" t="str">
        <f>IF(J12="","",J12)</f>
        <v>12. 8. 2022</v>
      </c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6.96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5.15" customHeight="1">
      <c r="A83" s="41"/>
      <c r="B83" s="42"/>
      <c r="C83" s="34" t="s">
        <v>34</v>
      </c>
      <c r="D83" s="43"/>
      <c r="E83" s="43"/>
      <c r="F83" s="29" t="str">
        <f>E15</f>
        <v>Obec Horní Bludovice</v>
      </c>
      <c r="G83" s="43"/>
      <c r="H83" s="43"/>
      <c r="I83" s="34" t="s">
        <v>41</v>
      </c>
      <c r="J83" s="39" t="str">
        <f>E21</f>
        <v>Stavební Klinika s.r.o.</v>
      </c>
      <c r="K83" s="43"/>
      <c r="L83" s="13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5.15" customHeight="1">
      <c r="A84" s="41"/>
      <c r="B84" s="42"/>
      <c r="C84" s="34" t="s">
        <v>39</v>
      </c>
      <c r="D84" s="43"/>
      <c r="E84" s="43"/>
      <c r="F84" s="29" t="str">
        <f>IF(E18="","",E18)</f>
        <v>Vyplň údaj</v>
      </c>
      <c r="G84" s="43"/>
      <c r="H84" s="43"/>
      <c r="I84" s="34" t="s">
        <v>44</v>
      </c>
      <c r="J84" s="39" t="str">
        <f>E24</f>
        <v>Ing. Jiří Novotný</v>
      </c>
      <c r="K84" s="43"/>
      <c r="L84" s="13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0.32" customHeight="1">
      <c r="A85" s="41"/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13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11" customFormat="1" ht="29.28" customHeight="1">
      <c r="A86" s="180"/>
      <c r="B86" s="181"/>
      <c r="C86" s="182" t="s">
        <v>123</v>
      </c>
      <c r="D86" s="183" t="s">
        <v>67</v>
      </c>
      <c r="E86" s="183" t="s">
        <v>63</v>
      </c>
      <c r="F86" s="183" t="s">
        <v>64</v>
      </c>
      <c r="G86" s="183" t="s">
        <v>124</v>
      </c>
      <c r="H86" s="183" t="s">
        <v>125</v>
      </c>
      <c r="I86" s="183" t="s">
        <v>126</v>
      </c>
      <c r="J86" s="183" t="s">
        <v>115</v>
      </c>
      <c r="K86" s="184" t="s">
        <v>127</v>
      </c>
      <c r="L86" s="185"/>
      <c r="M86" s="95" t="s">
        <v>36</v>
      </c>
      <c r="N86" s="96" t="s">
        <v>52</v>
      </c>
      <c r="O86" s="96" t="s">
        <v>128</v>
      </c>
      <c r="P86" s="96" t="s">
        <v>129</v>
      </c>
      <c r="Q86" s="96" t="s">
        <v>130</v>
      </c>
      <c r="R86" s="96" t="s">
        <v>131</v>
      </c>
      <c r="S86" s="96" t="s">
        <v>132</v>
      </c>
      <c r="T86" s="97" t="s">
        <v>133</v>
      </c>
      <c r="U86" s="180"/>
      <c r="V86" s="180"/>
      <c r="W86" s="180"/>
      <c r="X86" s="180"/>
      <c r="Y86" s="180"/>
      <c r="Z86" s="180"/>
      <c r="AA86" s="180"/>
      <c r="AB86" s="180"/>
      <c r="AC86" s="180"/>
      <c r="AD86" s="180"/>
      <c r="AE86" s="180"/>
    </row>
    <row r="87" s="2" customFormat="1" ht="22.8" customHeight="1">
      <c r="A87" s="41"/>
      <c r="B87" s="42"/>
      <c r="C87" s="102" t="s">
        <v>134</v>
      </c>
      <c r="D87" s="43"/>
      <c r="E87" s="43"/>
      <c r="F87" s="43"/>
      <c r="G87" s="43"/>
      <c r="H87" s="43"/>
      <c r="I87" s="43"/>
      <c r="J87" s="186">
        <f>BK87</f>
        <v>0</v>
      </c>
      <c r="K87" s="43"/>
      <c r="L87" s="47"/>
      <c r="M87" s="98"/>
      <c r="N87" s="187"/>
      <c r="O87" s="99"/>
      <c r="P87" s="188">
        <f>P88+P96+P104+P153+P170</f>
        <v>0</v>
      </c>
      <c r="Q87" s="99"/>
      <c r="R87" s="188">
        <f>R88+R96+R104+R153+R170</f>
        <v>10.125584</v>
      </c>
      <c r="S87" s="99"/>
      <c r="T87" s="189">
        <f>T88+T96+T104+T153+T170</f>
        <v>5.2000000000000002</v>
      </c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T87" s="19" t="s">
        <v>81</v>
      </c>
      <c r="AU87" s="19" t="s">
        <v>116</v>
      </c>
      <c r="BK87" s="190">
        <f>BK88+BK96+BK104+BK153+BK170</f>
        <v>0</v>
      </c>
    </row>
    <row r="88" s="12" customFormat="1" ht="25.92" customHeight="1">
      <c r="A88" s="12"/>
      <c r="B88" s="191"/>
      <c r="C88" s="192"/>
      <c r="D88" s="193" t="s">
        <v>81</v>
      </c>
      <c r="E88" s="194" t="s">
        <v>136</v>
      </c>
      <c r="F88" s="194" t="s">
        <v>2219</v>
      </c>
      <c r="G88" s="192"/>
      <c r="H88" s="192"/>
      <c r="I88" s="195"/>
      <c r="J88" s="196">
        <f>BK88</f>
        <v>0</v>
      </c>
      <c r="K88" s="192"/>
      <c r="L88" s="197"/>
      <c r="M88" s="198"/>
      <c r="N88" s="199"/>
      <c r="O88" s="199"/>
      <c r="P88" s="200">
        <f>SUM(P89:P95)</f>
        <v>0</v>
      </c>
      <c r="Q88" s="199"/>
      <c r="R88" s="200">
        <f>SUM(R89:R95)</f>
        <v>1.6850000000000001</v>
      </c>
      <c r="S88" s="199"/>
      <c r="T88" s="201">
        <f>SUM(T89:T95)</f>
        <v>5.2000000000000002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2" t="s">
        <v>23</v>
      </c>
      <c r="AT88" s="203" t="s">
        <v>81</v>
      </c>
      <c r="AU88" s="203" t="s">
        <v>82</v>
      </c>
      <c r="AY88" s="202" t="s">
        <v>137</v>
      </c>
      <c r="BK88" s="204">
        <f>SUM(BK89:BK95)</f>
        <v>0</v>
      </c>
    </row>
    <row r="89" s="2" customFormat="1" ht="62.7" customHeight="1">
      <c r="A89" s="41"/>
      <c r="B89" s="42"/>
      <c r="C89" s="207" t="s">
        <v>23</v>
      </c>
      <c r="D89" s="207" t="s">
        <v>140</v>
      </c>
      <c r="E89" s="208" t="s">
        <v>2220</v>
      </c>
      <c r="F89" s="209" t="s">
        <v>2221</v>
      </c>
      <c r="G89" s="210" t="s">
        <v>225</v>
      </c>
      <c r="H89" s="211">
        <v>20</v>
      </c>
      <c r="I89" s="212"/>
      <c r="J89" s="213">
        <f>ROUND(I89*H89,2)</f>
        <v>0</v>
      </c>
      <c r="K89" s="209" t="s">
        <v>226</v>
      </c>
      <c r="L89" s="47"/>
      <c r="M89" s="214" t="s">
        <v>36</v>
      </c>
      <c r="N89" s="215" t="s">
        <v>53</v>
      </c>
      <c r="O89" s="87"/>
      <c r="P89" s="216">
        <f>O89*H89</f>
        <v>0</v>
      </c>
      <c r="Q89" s="216">
        <v>0</v>
      </c>
      <c r="R89" s="216">
        <f>Q89*H89</f>
        <v>0</v>
      </c>
      <c r="S89" s="216">
        <v>0.26000000000000001</v>
      </c>
      <c r="T89" s="217">
        <f>S89*H89</f>
        <v>5.2000000000000002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R89" s="218" t="s">
        <v>150</v>
      </c>
      <c r="AT89" s="218" t="s">
        <v>140</v>
      </c>
      <c r="AU89" s="218" t="s">
        <v>23</v>
      </c>
      <c r="AY89" s="19" t="s">
        <v>137</v>
      </c>
      <c r="BE89" s="219">
        <f>IF(N89="základní",J89,0)</f>
        <v>0</v>
      </c>
      <c r="BF89" s="219">
        <f>IF(N89="snížená",J89,0)</f>
        <v>0</v>
      </c>
      <c r="BG89" s="219">
        <f>IF(N89="zákl. přenesená",J89,0)</f>
        <v>0</v>
      </c>
      <c r="BH89" s="219">
        <f>IF(N89="sníž. přenesená",J89,0)</f>
        <v>0</v>
      </c>
      <c r="BI89" s="219">
        <f>IF(N89="nulová",J89,0)</f>
        <v>0</v>
      </c>
      <c r="BJ89" s="19" t="s">
        <v>23</v>
      </c>
      <c r="BK89" s="219">
        <f>ROUND(I89*H89,2)</f>
        <v>0</v>
      </c>
      <c r="BL89" s="19" t="s">
        <v>150</v>
      </c>
      <c r="BM89" s="218" t="s">
        <v>2362</v>
      </c>
    </row>
    <row r="90" s="2" customFormat="1">
      <c r="A90" s="41"/>
      <c r="B90" s="42"/>
      <c r="C90" s="43"/>
      <c r="D90" s="256" t="s">
        <v>228</v>
      </c>
      <c r="E90" s="43"/>
      <c r="F90" s="257" t="s">
        <v>2223</v>
      </c>
      <c r="G90" s="43"/>
      <c r="H90" s="43"/>
      <c r="I90" s="258"/>
      <c r="J90" s="43"/>
      <c r="K90" s="43"/>
      <c r="L90" s="47"/>
      <c r="M90" s="259"/>
      <c r="N90" s="260"/>
      <c r="O90" s="87"/>
      <c r="P90" s="87"/>
      <c r="Q90" s="87"/>
      <c r="R90" s="87"/>
      <c r="S90" s="87"/>
      <c r="T90" s="88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T90" s="19" t="s">
        <v>228</v>
      </c>
      <c r="AU90" s="19" t="s">
        <v>23</v>
      </c>
    </row>
    <row r="91" s="13" customFormat="1">
      <c r="A91" s="13"/>
      <c r="B91" s="220"/>
      <c r="C91" s="221"/>
      <c r="D91" s="222" t="s">
        <v>147</v>
      </c>
      <c r="E91" s="223" t="s">
        <v>36</v>
      </c>
      <c r="F91" s="224" t="s">
        <v>2224</v>
      </c>
      <c r="G91" s="221"/>
      <c r="H91" s="223" t="s">
        <v>36</v>
      </c>
      <c r="I91" s="225"/>
      <c r="J91" s="221"/>
      <c r="K91" s="221"/>
      <c r="L91" s="226"/>
      <c r="M91" s="227"/>
      <c r="N91" s="228"/>
      <c r="O91" s="228"/>
      <c r="P91" s="228"/>
      <c r="Q91" s="228"/>
      <c r="R91" s="228"/>
      <c r="S91" s="228"/>
      <c r="T91" s="229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0" t="s">
        <v>147</v>
      </c>
      <c r="AU91" s="230" t="s">
        <v>23</v>
      </c>
      <c r="AV91" s="13" t="s">
        <v>23</v>
      </c>
      <c r="AW91" s="13" t="s">
        <v>43</v>
      </c>
      <c r="AX91" s="13" t="s">
        <v>82</v>
      </c>
      <c r="AY91" s="230" t="s">
        <v>137</v>
      </c>
    </row>
    <row r="92" s="14" customFormat="1">
      <c r="A92" s="14"/>
      <c r="B92" s="231"/>
      <c r="C92" s="232"/>
      <c r="D92" s="222" t="s">
        <v>147</v>
      </c>
      <c r="E92" s="233" t="s">
        <v>36</v>
      </c>
      <c r="F92" s="234" t="s">
        <v>2363</v>
      </c>
      <c r="G92" s="232"/>
      <c r="H92" s="235">
        <v>20</v>
      </c>
      <c r="I92" s="236"/>
      <c r="J92" s="232"/>
      <c r="K92" s="232"/>
      <c r="L92" s="237"/>
      <c r="M92" s="238"/>
      <c r="N92" s="239"/>
      <c r="O92" s="239"/>
      <c r="P92" s="239"/>
      <c r="Q92" s="239"/>
      <c r="R92" s="239"/>
      <c r="S92" s="239"/>
      <c r="T92" s="240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41" t="s">
        <v>147</v>
      </c>
      <c r="AU92" s="241" t="s">
        <v>23</v>
      </c>
      <c r="AV92" s="14" t="s">
        <v>91</v>
      </c>
      <c r="AW92" s="14" t="s">
        <v>43</v>
      </c>
      <c r="AX92" s="14" t="s">
        <v>23</v>
      </c>
      <c r="AY92" s="241" t="s">
        <v>137</v>
      </c>
    </row>
    <row r="93" s="2" customFormat="1" ht="78" customHeight="1">
      <c r="A93" s="41"/>
      <c r="B93" s="42"/>
      <c r="C93" s="207" t="s">
        <v>91</v>
      </c>
      <c r="D93" s="207" t="s">
        <v>140</v>
      </c>
      <c r="E93" s="208" t="s">
        <v>2256</v>
      </c>
      <c r="F93" s="209" t="s">
        <v>2257</v>
      </c>
      <c r="G93" s="210" t="s">
        <v>225</v>
      </c>
      <c r="H93" s="211">
        <v>20</v>
      </c>
      <c r="I93" s="212"/>
      <c r="J93" s="213">
        <f>ROUND(I93*H93,2)</f>
        <v>0</v>
      </c>
      <c r="K93" s="209" t="s">
        <v>226</v>
      </c>
      <c r="L93" s="47"/>
      <c r="M93" s="214" t="s">
        <v>36</v>
      </c>
      <c r="N93" s="215" t="s">
        <v>53</v>
      </c>
      <c r="O93" s="87"/>
      <c r="P93" s="216">
        <f>O93*H93</f>
        <v>0</v>
      </c>
      <c r="Q93" s="216">
        <v>0.084250000000000005</v>
      </c>
      <c r="R93" s="216">
        <f>Q93*H93</f>
        <v>1.6850000000000001</v>
      </c>
      <c r="S93" s="216">
        <v>0</v>
      </c>
      <c r="T93" s="217">
        <f>S93*H93</f>
        <v>0</v>
      </c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R93" s="218" t="s">
        <v>150</v>
      </c>
      <c r="AT93" s="218" t="s">
        <v>140</v>
      </c>
      <c r="AU93" s="218" t="s">
        <v>23</v>
      </c>
      <c r="AY93" s="19" t="s">
        <v>137</v>
      </c>
      <c r="BE93" s="219">
        <f>IF(N93="základní",J93,0)</f>
        <v>0</v>
      </c>
      <c r="BF93" s="219">
        <f>IF(N93="snížená",J93,0)</f>
        <v>0</v>
      </c>
      <c r="BG93" s="219">
        <f>IF(N93="zákl. přenesená",J93,0)</f>
        <v>0</v>
      </c>
      <c r="BH93" s="219">
        <f>IF(N93="sníž. přenesená",J93,0)</f>
        <v>0</v>
      </c>
      <c r="BI93" s="219">
        <f>IF(N93="nulová",J93,0)</f>
        <v>0</v>
      </c>
      <c r="BJ93" s="19" t="s">
        <v>23</v>
      </c>
      <c r="BK93" s="219">
        <f>ROUND(I93*H93,2)</f>
        <v>0</v>
      </c>
      <c r="BL93" s="19" t="s">
        <v>150</v>
      </c>
      <c r="BM93" s="218" t="s">
        <v>2364</v>
      </c>
    </row>
    <row r="94" s="2" customFormat="1">
      <c r="A94" s="41"/>
      <c r="B94" s="42"/>
      <c r="C94" s="43"/>
      <c r="D94" s="256" t="s">
        <v>228</v>
      </c>
      <c r="E94" s="43"/>
      <c r="F94" s="257" t="s">
        <v>2259</v>
      </c>
      <c r="G94" s="43"/>
      <c r="H94" s="43"/>
      <c r="I94" s="258"/>
      <c r="J94" s="43"/>
      <c r="K94" s="43"/>
      <c r="L94" s="47"/>
      <c r="M94" s="259"/>
      <c r="N94" s="260"/>
      <c r="O94" s="87"/>
      <c r="P94" s="87"/>
      <c r="Q94" s="87"/>
      <c r="R94" s="87"/>
      <c r="S94" s="87"/>
      <c r="T94" s="88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T94" s="19" t="s">
        <v>228</v>
      </c>
      <c r="AU94" s="19" t="s">
        <v>23</v>
      </c>
    </row>
    <row r="95" s="14" customFormat="1">
      <c r="A95" s="14"/>
      <c r="B95" s="231"/>
      <c r="C95" s="232"/>
      <c r="D95" s="222" t="s">
        <v>147</v>
      </c>
      <c r="E95" s="233" t="s">
        <v>36</v>
      </c>
      <c r="F95" s="234" t="s">
        <v>350</v>
      </c>
      <c r="G95" s="232"/>
      <c r="H95" s="235">
        <v>20</v>
      </c>
      <c r="I95" s="236"/>
      <c r="J95" s="232"/>
      <c r="K95" s="232"/>
      <c r="L95" s="237"/>
      <c r="M95" s="238"/>
      <c r="N95" s="239"/>
      <c r="O95" s="239"/>
      <c r="P95" s="239"/>
      <c r="Q95" s="239"/>
      <c r="R95" s="239"/>
      <c r="S95" s="239"/>
      <c r="T95" s="240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1" t="s">
        <v>147</v>
      </c>
      <c r="AU95" s="241" t="s">
        <v>23</v>
      </c>
      <c r="AV95" s="14" t="s">
        <v>91</v>
      </c>
      <c r="AW95" s="14" t="s">
        <v>43</v>
      </c>
      <c r="AX95" s="14" t="s">
        <v>23</v>
      </c>
      <c r="AY95" s="241" t="s">
        <v>137</v>
      </c>
    </row>
    <row r="96" s="12" customFormat="1" ht="25.92" customHeight="1">
      <c r="A96" s="12"/>
      <c r="B96" s="191"/>
      <c r="C96" s="192"/>
      <c r="D96" s="193" t="s">
        <v>81</v>
      </c>
      <c r="E96" s="194" t="s">
        <v>182</v>
      </c>
      <c r="F96" s="194" t="s">
        <v>796</v>
      </c>
      <c r="G96" s="192"/>
      <c r="H96" s="192"/>
      <c r="I96" s="195"/>
      <c r="J96" s="196">
        <f>BK96</f>
        <v>0</v>
      </c>
      <c r="K96" s="192"/>
      <c r="L96" s="197"/>
      <c r="M96" s="198"/>
      <c r="N96" s="199"/>
      <c r="O96" s="199"/>
      <c r="P96" s="200">
        <f>SUM(P97:P103)</f>
        <v>0</v>
      </c>
      <c r="Q96" s="199"/>
      <c r="R96" s="200">
        <f>SUM(R97:R103)</f>
        <v>0.23274</v>
      </c>
      <c r="S96" s="199"/>
      <c r="T96" s="201">
        <f>SUM(T97:T103)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2" t="s">
        <v>23</v>
      </c>
      <c r="AT96" s="203" t="s">
        <v>81</v>
      </c>
      <c r="AU96" s="203" t="s">
        <v>82</v>
      </c>
      <c r="AY96" s="202" t="s">
        <v>137</v>
      </c>
      <c r="BK96" s="204">
        <f>SUM(BK97:BK103)</f>
        <v>0</v>
      </c>
    </row>
    <row r="97" s="2" customFormat="1" ht="21.75" customHeight="1">
      <c r="A97" s="41"/>
      <c r="B97" s="42"/>
      <c r="C97" s="207" t="s">
        <v>159</v>
      </c>
      <c r="D97" s="207" t="s">
        <v>140</v>
      </c>
      <c r="E97" s="208" t="s">
        <v>2365</v>
      </c>
      <c r="F97" s="209" t="s">
        <v>2366</v>
      </c>
      <c r="G97" s="210" t="s">
        <v>280</v>
      </c>
      <c r="H97" s="211">
        <v>10</v>
      </c>
      <c r="I97" s="212"/>
      <c r="J97" s="213">
        <f>ROUND(I97*H97,2)</f>
        <v>0</v>
      </c>
      <c r="K97" s="209" t="s">
        <v>36</v>
      </c>
      <c r="L97" s="47"/>
      <c r="M97" s="214" t="s">
        <v>36</v>
      </c>
      <c r="N97" s="215" t="s">
        <v>53</v>
      </c>
      <c r="O97" s="87"/>
      <c r="P97" s="216">
        <f>O97*H97</f>
        <v>0</v>
      </c>
      <c r="Q97" s="216">
        <v>0.00012999999999999999</v>
      </c>
      <c r="R97" s="216">
        <f>Q97*H97</f>
        <v>0.0012999999999999999</v>
      </c>
      <c r="S97" s="216">
        <v>0</v>
      </c>
      <c r="T97" s="217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18" t="s">
        <v>150</v>
      </c>
      <c r="AT97" s="218" t="s">
        <v>140</v>
      </c>
      <c r="AU97" s="218" t="s">
        <v>23</v>
      </c>
      <c r="AY97" s="19" t="s">
        <v>137</v>
      </c>
      <c r="BE97" s="219">
        <f>IF(N97="základní",J97,0)</f>
        <v>0</v>
      </c>
      <c r="BF97" s="219">
        <f>IF(N97="snížená",J97,0)</f>
        <v>0</v>
      </c>
      <c r="BG97" s="219">
        <f>IF(N97="zákl. přenesená",J97,0)</f>
        <v>0</v>
      </c>
      <c r="BH97" s="219">
        <f>IF(N97="sníž. přenesená",J97,0)</f>
        <v>0</v>
      </c>
      <c r="BI97" s="219">
        <f>IF(N97="nulová",J97,0)</f>
        <v>0</v>
      </c>
      <c r="BJ97" s="19" t="s">
        <v>23</v>
      </c>
      <c r="BK97" s="219">
        <f>ROUND(I97*H97,2)</f>
        <v>0</v>
      </c>
      <c r="BL97" s="19" t="s">
        <v>150</v>
      </c>
      <c r="BM97" s="218" t="s">
        <v>2367</v>
      </c>
    </row>
    <row r="98" s="14" customFormat="1">
      <c r="A98" s="14"/>
      <c r="B98" s="231"/>
      <c r="C98" s="232"/>
      <c r="D98" s="222" t="s">
        <v>147</v>
      </c>
      <c r="E98" s="233" t="s">
        <v>36</v>
      </c>
      <c r="F98" s="234" t="s">
        <v>28</v>
      </c>
      <c r="G98" s="232"/>
      <c r="H98" s="235">
        <v>10</v>
      </c>
      <c r="I98" s="236"/>
      <c r="J98" s="232"/>
      <c r="K98" s="232"/>
      <c r="L98" s="237"/>
      <c r="M98" s="238"/>
      <c r="N98" s="239"/>
      <c r="O98" s="239"/>
      <c r="P98" s="239"/>
      <c r="Q98" s="239"/>
      <c r="R98" s="239"/>
      <c r="S98" s="239"/>
      <c r="T98" s="240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1" t="s">
        <v>147</v>
      </c>
      <c r="AU98" s="241" t="s">
        <v>23</v>
      </c>
      <c r="AV98" s="14" t="s">
        <v>91</v>
      </c>
      <c r="AW98" s="14" t="s">
        <v>43</v>
      </c>
      <c r="AX98" s="14" t="s">
        <v>23</v>
      </c>
      <c r="AY98" s="241" t="s">
        <v>137</v>
      </c>
    </row>
    <row r="99" s="2" customFormat="1" ht="37.8" customHeight="1">
      <c r="A99" s="41"/>
      <c r="B99" s="42"/>
      <c r="C99" s="207" t="s">
        <v>150</v>
      </c>
      <c r="D99" s="207" t="s">
        <v>140</v>
      </c>
      <c r="E99" s="208" t="s">
        <v>2368</v>
      </c>
      <c r="F99" s="209" t="s">
        <v>2369</v>
      </c>
      <c r="G99" s="210" t="s">
        <v>932</v>
      </c>
      <c r="H99" s="211">
        <v>44</v>
      </c>
      <c r="I99" s="212"/>
      <c r="J99" s="213">
        <f>ROUND(I99*H99,2)</f>
        <v>0</v>
      </c>
      <c r="K99" s="209" t="s">
        <v>226</v>
      </c>
      <c r="L99" s="47"/>
      <c r="M99" s="214" t="s">
        <v>36</v>
      </c>
      <c r="N99" s="215" t="s">
        <v>53</v>
      </c>
      <c r="O99" s="87"/>
      <c r="P99" s="216">
        <f>O99*H99</f>
        <v>0</v>
      </c>
      <c r="Q99" s="216">
        <v>0.0046800000000000001</v>
      </c>
      <c r="R99" s="216">
        <f>Q99*H99</f>
        <v>0.20591999999999999</v>
      </c>
      <c r="S99" s="216">
        <v>0</v>
      </c>
      <c r="T99" s="217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18" t="s">
        <v>150</v>
      </c>
      <c r="AT99" s="218" t="s">
        <v>140</v>
      </c>
      <c r="AU99" s="218" t="s">
        <v>23</v>
      </c>
      <c r="AY99" s="19" t="s">
        <v>137</v>
      </c>
      <c r="BE99" s="219">
        <f>IF(N99="základní",J99,0)</f>
        <v>0</v>
      </c>
      <c r="BF99" s="219">
        <f>IF(N99="snížená",J99,0)</f>
        <v>0</v>
      </c>
      <c r="BG99" s="219">
        <f>IF(N99="zákl. přenesená",J99,0)</f>
        <v>0</v>
      </c>
      <c r="BH99" s="219">
        <f>IF(N99="sníž. přenesená",J99,0)</f>
        <v>0</v>
      </c>
      <c r="BI99" s="219">
        <f>IF(N99="nulová",J99,0)</f>
        <v>0</v>
      </c>
      <c r="BJ99" s="19" t="s">
        <v>23</v>
      </c>
      <c r="BK99" s="219">
        <f>ROUND(I99*H99,2)</f>
        <v>0</v>
      </c>
      <c r="BL99" s="19" t="s">
        <v>150</v>
      </c>
      <c r="BM99" s="218" t="s">
        <v>2370</v>
      </c>
    </row>
    <row r="100" s="2" customFormat="1">
      <c r="A100" s="41"/>
      <c r="B100" s="42"/>
      <c r="C100" s="43"/>
      <c r="D100" s="256" t="s">
        <v>228</v>
      </c>
      <c r="E100" s="43"/>
      <c r="F100" s="257" t="s">
        <v>2371</v>
      </c>
      <c r="G100" s="43"/>
      <c r="H100" s="43"/>
      <c r="I100" s="258"/>
      <c r="J100" s="43"/>
      <c r="K100" s="43"/>
      <c r="L100" s="47"/>
      <c r="M100" s="259"/>
      <c r="N100" s="260"/>
      <c r="O100" s="87"/>
      <c r="P100" s="87"/>
      <c r="Q100" s="87"/>
      <c r="R100" s="87"/>
      <c r="S100" s="87"/>
      <c r="T100" s="88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19" t="s">
        <v>228</v>
      </c>
      <c r="AU100" s="19" t="s">
        <v>23</v>
      </c>
    </row>
    <row r="101" s="13" customFormat="1">
      <c r="A101" s="13"/>
      <c r="B101" s="220"/>
      <c r="C101" s="221"/>
      <c r="D101" s="222" t="s">
        <v>147</v>
      </c>
      <c r="E101" s="223" t="s">
        <v>36</v>
      </c>
      <c r="F101" s="224" t="s">
        <v>2372</v>
      </c>
      <c r="G101" s="221"/>
      <c r="H101" s="223" t="s">
        <v>36</v>
      </c>
      <c r="I101" s="225"/>
      <c r="J101" s="221"/>
      <c r="K101" s="221"/>
      <c r="L101" s="226"/>
      <c r="M101" s="227"/>
      <c r="N101" s="228"/>
      <c r="O101" s="228"/>
      <c r="P101" s="228"/>
      <c r="Q101" s="228"/>
      <c r="R101" s="228"/>
      <c r="S101" s="228"/>
      <c r="T101" s="229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0" t="s">
        <v>147</v>
      </c>
      <c r="AU101" s="230" t="s">
        <v>23</v>
      </c>
      <c r="AV101" s="13" t="s">
        <v>23</v>
      </c>
      <c r="AW101" s="13" t="s">
        <v>43</v>
      </c>
      <c r="AX101" s="13" t="s">
        <v>82</v>
      </c>
      <c r="AY101" s="230" t="s">
        <v>137</v>
      </c>
    </row>
    <row r="102" s="14" customFormat="1">
      <c r="A102" s="14"/>
      <c r="B102" s="231"/>
      <c r="C102" s="232"/>
      <c r="D102" s="222" t="s">
        <v>147</v>
      </c>
      <c r="E102" s="233" t="s">
        <v>36</v>
      </c>
      <c r="F102" s="234" t="s">
        <v>2373</v>
      </c>
      <c r="G102" s="232"/>
      <c r="H102" s="235">
        <v>44</v>
      </c>
      <c r="I102" s="236"/>
      <c r="J102" s="232"/>
      <c r="K102" s="232"/>
      <c r="L102" s="237"/>
      <c r="M102" s="238"/>
      <c r="N102" s="239"/>
      <c r="O102" s="239"/>
      <c r="P102" s="239"/>
      <c r="Q102" s="239"/>
      <c r="R102" s="239"/>
      <c r="S102" s="239"/>
      <c r="T102" s="240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1" t="s">
        <v>147</v>
      </c>
      <c r="AU102" s="241" t="s">
        <v>23</v>
      </c>
      <c r="AV102" s="14" t="s">
        <v>91</v>
      </c>
      <c r="AW102" s="14" t="s">
        <v>43</v>
      </c>
      <c r="AX102" s="14" t="s">
        <v>23</v>
      </c>
      <c r="AY102" s="241" t="s">
        <v>137</v>
      </c>
    </row>
    <row r="103" s="2" customFormat="1" ht="16.5" customHeight="1">
      <c r="A103" s="41"/>
      <c r="B103" s="42"/>
      <c r="C103" s="261" t="s">
        <v>136</v>
      </c>
      <c r="D103" s="261" t="s">
        <v>285</v>
      </c>
      <c r="E103" s="262" t="s">
        <v>2374</v>
      </c>
      <c r="F103" s="263" t="s">
        <v>2375</v>
      </c>
      <c r="G103" s="264" t="s">
        <v>394</v>
      </c>
      <c r="H103" s="265">
        <v>11</v>
      </c>
      <c r="I103" s="266"/>
      <c r="J103" s="267">
        <f>ROUND(I103*H103,2)</f>
        <v>0</v>
      </c>
      <c r="K103" s="263" t="s">
        <v>226</v>
      </c>
      <c r="L103" s="268"/>
      <c r="M103" s="269" t="s">
        <v>36</v>
      </c>
      <c r="N103" s="270" t="s">
        <v>53</v>
      </c>
      <c r="O103" s="87"/>
      <c r="P103" s="216">
        <f>O103*H103</f>
        <v>0</v>
      </c>
      <c r="Q103" s="216">
        <v>0.00232</v>
      </c>
      <c r="R103" s="216">
        <f>Q103*H103</f>
        <v>0.025520000000000001</v>
      </c>
      <c r="S103" s="216">
        <v>0</v>
      </c>
      <c r="T103" s="217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18" t="s">
        <v>182</v>
      </c>
      <c r="AT103" s="218" t="s">
        <v>285</v>
      </c>
      <c r="AU103" s="218" t="s">
        <v>23</v>
      </c>
      <c r="AY103" s="19" t="s">
        <v>137</v>
      </c>
      <c r="BE103" s="219">
        <f>IF(N103="základní",J103,0)</f>
        <v>0</v>
      </c>
      <c r="BF103" s="219">
        <f>IF(N103="snížená",J103,0)</f>
        <v>0</v>
      </c>
      <c r="BG103" s="219">
        <f>IF(N103="zákl. přenesená",J103,0)</f>
        <v>0</v>
      </c>
      <c r="BH103" s="219">
        <f>IF(N103="sníž. přenesená",J103,0)</f>
        <v>0</v>
      </c>
      <c r="BI103" s="219">
        <f>IF(N103="nulová",J103,0)</f>
        <v>0</v>
      </c>
      <c r="BJ103" s="19" t="s">
        <v>23</v>
      </c>
      <c r="BK103" s="219">
        <f>ROUND(I103*H103,2)</f>
        <v>0</v>
      </c>
      <c r="BL103" s="19" t="s">
        <v>150</v>
      </c>
      <c r="BM103" s="218" t="s">
        <v>2376</v>
      </c>
    </row>
    <row r="104" s="12" customFormat="1" ht="25.92" customHeight="1">
      <c r="A104" s="12"/>
      <c r="B104" s="191"/>
      <c r="C104" s="192"/>
      <c r="D104" s="193" t="s">
        <v>81</v>
      </c>
      <c r="E104" s="194" t="s">
        <v>220</v>
      </c>
      <c r="F104" s="194" t="s">
        <v>220</v>
      </c>
      <c r="G104" s="192"/>
      <c r="H104" s="192"/>
      <c r="I104" s="195"/>
      <c r="J104" s="196">
        <f>BK104</f>
        <v>0</v>
      </c>
      <c r="K104" s="192"/>
      <c r="L104" s="197"/>
      <c r="M104" s="198"/>
      <c r="N104" s="199"/>
      <c r="O104" s="199"/>
      <c r="P104" s="200">
        <f>P105</f>
        <v>0</v>
      </c>
      <c r="Q104" s="199"/>
      <c r="R104" s="200">
        <f>R105</f>
        <v>8.1173500000000001</v>
      </c>
      <c r="S104" s="199"/>
      <c r="T104" s="201">
        <f>T105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02" t="s">
        <v>23</v>
      </c>
      <c r="AT104" s="203" t="s">
        <v>81</v>
      </c>
      <c r="AU104" s="203" t="s">
        <v>82</v>
      </c>
      <c r="AY104" s="202" t="s">
        <v>137</v>
      </c>
      <c r="BK104" s="204">
        <f>BK105</f>
        <v>0</v>
      </c>
    </row>
    <row r="105" s="12" customFormat="1" ht="22.8" customHeight="1">
      <c r="A105" s="12"/>
      <c r="B105" s="191"/>
      <c r="C105" s="192"/>
      <c r="D105" s="193" t="s">
        <v>81</v>
      </c>
      <c r="E105" s="205" t="s">
        <v>23</v>
      </c>
      <c r="F105" s="205" t="s">
        <v>222</v>
      </c>
      <c r="G105" s="192"/>
      <c r="H105" s="192"/>
      <c r="I105" s="195"/>
      <c r="J105" s="206">
        <f>BK105</f>
        <v>0</v>
      </c>
      <c r="K105" s="192"/>
      <c r="L105" s="197"/>
      <c r="M105" s="198"/>
      <c r="N105" s="199"/>
      <c r="O105" s="199"/>
      <c r="P105" s="200">
        <f>SUM(P106:P152)</f>
        <v>0</v>
      </c>
      <c r="Q105" s="199"/>
      <c r="R105" s="200">
        <f>SUM(R106:R152)</f>
        <v>8.1173500000000001</v>
      </c>
      <c r="S105" s="199"/>
      <c r="T105" s="201">
        <f>SUM(T106:T152)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02" t="s">
        <v>23</v>
      </c>
      <c r="AT105" s="203" t="s">
        <v>81</v>
      </c>
      <c r="AU105" s="203" t="s">
        <v>23</v>
      </c>
      <c r="AY105" s="202" t="s">
        <v>137</v>
      </c>
      <c r="BK105" s="204">
        <f>SUM(BK106:BK152)</f>
        <v>0</v>
      </c>
    </row>
    <row r="106" s="2" customFormat="1" ht="44.25" customHeight="1">
      <c r="A106" s="41"/>
      <c r="B106" s="42"/>
      <c r="C106" s="207" t="s">
        <v>171</v>
      </c>
      <c r="D106" s="207" t="s">
        <v>140</v>
      </c>
      <c r="E106" s="208" t="s">
        <v>2377</v>
      </c>
      <c r="F106" s="209" t="s">
        <v>2378</v>
      </c>
      <c r="G106" s="210" t="s">
        <v>234</v>
      </c>
      <c r="H106" s="211">
        <v>20.399999999999999</v>
      </c>
      <c r="I106" s="212"/>
      <c r="J106" s="213">
        <f>ROUND(I106*H106,2)</f>
        <v>0</v>
      </c>
      <c r="K106" s="209" t="s">
        <v>226</v>
      </c>
      <c r="L106" s="47"/>
      <c r="M106" s="214" t="s">
        <v>36</v>
      </c>
      <c r="N106" s="215" t="s">
        <v>53</v>
      </c>
      <c r="O106" s="87"/>
      <c r="P106" s="216">
        <f>O106*H106</f>
        <v>0</v>
      </c>
      <c r="Q106" s="216">
        <v>0</v>
      </c>
      <c r="R106" s="216">
        <f>Q106*H106</f>
        <v>0</v>
      </c>
      <c r="S106" s="216">
        <v>0</v>
      </c>
      <c r="T106" s="217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18" t="s">
        <v>150</v>
      </c>
      <c r="AT106" s="218" t="s">
        <v>140</v>
      </c>
      <c r="AU106" s="218" t="s">
        <v>91</v>
      </c>
      <c r="AY106" s="19" t="s">
        <v>137</v>
      </c>
      <c r="BE106" s="219">
        <f>IF(N106="základní",J106,0)</f>
        <v>0</v>
      </c>
      <c r="BF106" s="219">
        <f>IF(N106="snížená",J106,0)</f>
        <v>0</v>
      </c>
      <c r="BG106" s="219">
        <f>IF(N106="zákl. přenesená",J106,0)</f>
        <v>0</v>
      </c>
      <c r="BH106" s="219">
        <f>IF(N106="sníž. přenesená",J106,0)</f>
        <v>0</v>
      </c>
      <c r="BI106" s="219">
        <f>IF(N106="nulová",J106,0)</f>
        <v>0</v>
      </c>
      <c r="BJ106" s="19" t="s">
        <v>23</v>
      </c>
      <c r="BK106" s="219">
        <f>ROUND(I106*H106,2)</f>
        <v>0</v>
      </c>
      <c r="BL106" s="19" t="s">
        <v>150</v>
      </c>
      <c r="BM106" s="218" t="s">
        <v>2379</v>
      </c>
    </row>
    <row r="107" s="2" customFormat="1">
      <c r="A107" s="41"/>
      <c r="B107" s="42"/>
      <c r="C107" s="43"/>
      <c r="D107" s="256" t="s">
        <v>228</v>
      </c>
      <c r="E107" s="43"/>
      <c r="F107" s="257" t="s">
        <v>2380</v>
      </c>
      <c r="G107" s="43"/>
      <c r="H107" s="43"/>
      <c r="I107" s="258"/>
      <c r="J107" s="43"/>
      <c r="K107" s="43"/>
      <c r="L107" s="47"/>
      <c r="M107" s="259"/>
      <c r="N107" s="260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19" t="s">
        <v>228</v>
      </c>
      <c r="AU107" s="19" t="s">
        <v>91</v>
      </c>
    </row>
    <row r="108" s="13" customFormat="1">
      <c r="A108" s="13"/>
      <c r="B108" s="220"/>
      <c r="C108" s="221"/>
      <c r="D108" s="222" t="s">
        <v>147</v>
      </c>
      <c r="E108" s="223" t="s">
        <v>36</v>
      </c>
      <c r="F108" s="224" t="s">
        <v>2381</v>
      </c>
      <c r="G108" s="221"/>
      <c r="H108" s="223" t="s">
        <v>36</v>
      </c>
      <c r="I108" s="225"/>
      <c r="J108" s="221"/>
      <c r="K108" s="221"/>
      <c r="L108" s="226"/>
      <c r="M108" s="227"/>
      <c r="N108" s="228"/>
      <c r="O108" s="228"/>
      <c r="P108" s="228"/>
      <c r="Q108" s="228"/>
      <c r="R108" s="228"/>
      <c r="S108" s="228"/>
      <c r="T108" s="229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0" t="s">
        <v>147</v>
      </c>
      <c r="AU108" s="230" t="s">
        <v>91</v>
      </c>
      <c r="AV108" s="13" t="s">
        <v>23</v>
      </c>
      <c r="AW108" s="13" t="s">
        <v>43</v>
      </c>
      <c r="AX108" s="13" t="s">
        <v>82</v>
      </c>
      <c r="AY108" s="230" t="s">
        <v>137</v>
      </c>
    </row>
    <row r="109" s="14" customFormat="1">
      <c r="A109" s="14"/>
      <c r="B109" s="231"/>
      <c r="C109" s="232"/>
      <c r="D109" s="222" t="s">
        <v>147</v>
      </c>
      <c r="E109" s="233" t="s">
        <v>36</v>
      </c>
      <c r="F109" s="234" t="s">
        <v>2382</v>
      </c>
      <c r="G109" s="232"/>
      <c r="H109" s="235">
        <v>20.399999999999999</v>
      </c>
      <c r="I109" s="236"/>
      <c r="J109" s="232"/>
      <c r="K109" s="232"/>
      <c r="L109" s="237"/>
      <c r="M109" s="238"/>
      <c r="N109" s="239"/>
      <c r="O109" s="239"/>
      <c r="P109" s="239"/>
      <c r="Q109" s="239"/>
      <c r="R109" s="239"/>
      <c r="S109" s="239"/>
      <c r="T109" s="240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1" t="s">
        <v>147</v>
      </c>
      <c r="AU109" s="241" t="s">
        <v>91</v>
      </c>
      <c r="AV109" s="14" t="s">
        <v>91</v>
      </c>
      <c r="AW109" s="14" t="s">
        <v>43</v>
      </c>
      <c r="AX109" s="14" t="s">
        <v>23</v>
      </c>
      <c r="AY109" s="241" t="s">
        <v>137</v>
      </c>
    </row>
    <row r="110" s="2" customFormat="1" ht="21.75" customHeight="1">
      <c r="A110" s="41"/>
      <c r="B110" s="42"/>
      <c r="C110" s="207" t="s">
        <v>177</v>
      </c>
      <c r="D110" s="207" t="s">
        <v>140</v>
      </c>
      <c r="E110" s="208" t="s">
        <v>2383</v>
      </c>
      <c r="F110" s="209" t="s">
        <v>2384</v>
      </c>
      <c r="G110" s="210" t="s">
        <v>280</v>
      </c>
      <c r="H110" s="211">
        <v>32</v>
      </c>
      <c r="I110" s="212"/>
      <c r="J110" s="213">
        <f>ROUND(I110*H110,2)</f>
        <v>0</v>
      </c>
      <c r="K110" s="209" t="s">
        <v>36</v>
      </c>
      <c r="L110" s="47"/>
      <c r="M110" s="214" t="s">
        <v>36</v>
      </c>
      <c r="N110" s="215" t="s">
        <v>53</v>
      </c>
      <c r="O110" s="87"/>
      <c r="P110" s="216">
        <f>O110*H110</f>
        <v>0</v>
      </c>
      <c r="Q110" s="216">
        <v>0.0020999999999999999</v>
      </c>
      <c r="R110" s="216">
        <f>Q110*H110</f>
        <v>0.067199999999999996</v>
      </c>
      <c r="S110" s="216">
        <v>0</v>
      </c>
      <c r="T110" s="217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18" t="s">
        <v>322</v>
      </c>
      <c r="AT110" s="218" t="s">
        <v>140</v>
      </c>
      <c r="AU110" s="218" t="s">
        <v>91</v>
      </c>
      <c r="AY110" s="19" t="s">
        <v>137</v>
      </c>
      <c r="BE110" s="219">
        <f>IF(N110="základní",J110,0)</f>
        <v>0</v>
      </c>
      <c r="BF110" s="219">
        <f>IF(N110="snížená",J110,0)</f>
        <v>0</v>
      </c>
      <c r="BG110" s="219">
        <f>IF(N110="zákl. přenesená",J110,0)</f>
        <v>0</v>
      </c>
      <c r="BH110" s="219">
        <f>IF(N110="sníž. přenesená",J110,0)</f>
        <v>0</v>
      </c>
      <c r="BI110" s="219">
        <f>IF(N110="nulová",J110,0)</f>
        <v>0</v>
      </c>
      <c r="BJ110" s="19" t="s">
        <v>23</v>
      </c>
      <c r="BK110" s="219">
        <f>ROUND(I110*H110,2)</f>
        <v>0</v>
      </c>
      <c r="BL110" s="19" t="s">
        <v>322</v>
      </c>
      <c r="BM110" s="218" t="s">
        <v>2385</v>
      </c>
    </row>
    <row r="111" s="13" customFormat="1">
      <c r="A111" s="13"/>
      <c r="B111" s="220"/>
      <c r="C111" s="221"/>
      <c r="D111" s="222" t="s">
        <v>147</v>
      </c>
      <c r="E111" s="223" t="s">
        <v>36</v>
      </c>
      <c r="F111" s="224" t="s">
        <v>2381</v>
      </c>
      <c r="G111" s="221"/>
      <c r="H111" s="223" t="s">
        <v>36</v>
      </c>
      <c r="I111" s="225"/>
      <c r="J111" s="221"/>
      <c r="K111" s="221"/>
      <c r="L111" s="226"/>
      <c r="M111" s="227"/>
      <c r="N111" s="228"/>
      <c r="O111" s="228"/>
      <c r="P111" s="228"/>
      <c r="Q111" s="228"/>
      <c r="R111" s="228"/>
      <c r="S111" s="228"/>
      <c r="T111" s="229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0" t="s">
        <v>147</v>
      </c>
      <c r="AU111" s="230" t="s">
        <v>91</v>
      </c>
      <c r="AV111" s="13" t="s">
        <v>23</v>
      </c>
      <c r="AW111" s="13" t="s">
        <v>43</v>
      </c>
      <c r="AX111" s="13" t="s">
        <v>82</v>
      </c>
      <c r="AY111" s="230" t="s">
        <v>137</v>
      </c>
    </row>
    <row r="112" s="14" customFormat="1">
      <c r="A112" s="14"/>
      <c r="B112" s="231"/>
      <c r="C112" s="232"/>
      <c r="D112" s="222" t="s">
        <v>147</v>
      </c>
      <c r="E112" s="233" t="s">
        <v>36</v>
      </c>
      <c r="F112" s="234" t="s">
        <v>418</v>
      </c>
      <c r="G112" s="232"/>
      <c r="H112" s="235">
        <v>32</v>
      </c>
      <c r="I112" s="236"/>
      <c r="J112" s="232"/>
      <c r="K112" s="232"/>
      <c r="L112" s="237"/>
      <c r="M112" s="238"/>
      <c r="N112" s="239"/>
      <c r="O112" s="239"/>
      <c r="P112" s="239"/>
      <c r="Q112" s="239"/>
      <c r="R112" s="239"/>
      <c r="S112" s="239"/>
      <c r="T112" s="240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1" t="s">
        <v>147</v>
      </c>
      <c r="AU112" s="241" t="s">
        <v>91</v>
      </c>
      <c r="AV112" s="14" t="s">
        <v>91</v>
      </c>
      <c r="AW112" s="14" t="s">
        <v>43</v>
      </c>
      <c r="AX112" s="14" t="s">
        <v>82</v>
      </c>
      <c r="AY112" s="241" t="s">
        <v>137</v>
      </c>
    </row>
    <row r="113" s="2" customFormat="1" ht="16.5" customHeight="1">
      <c r="A113" s="41"/>
      <c r="B113" s="42"/>
      <c r="C113" s="261" t="s">
        <v>182</v>
      </c>
      <c r="D113" s="261" t="s">
        <v>285</v>
      </c>
      <c r="E113" s="262" t="s">
        <v>2386</v>
      </c>
      <c r="F113" s="263" t="s">
        <v>2387</v>
      </c>
      <c r="G113" s="264" t="s">
        <v>280</v>
      </c>
      <c r="H113" s="265">
        <v>32</v>
      </c>
      <c r="I113" s="266"/>
      <c r="J113" s="267">
        <f>ROUND(I113*H113,2)</f>
        <v>0</v>
      </c>
      <c r="K113" s="263" t="s">
        <v>226</v>
      </c>
      <c r="L113" s="268"/>
      <c r="M113" s="269" t="s">
        <v>36</v>
      </c>
      <c r="N113" s="270" t="s">
        <v>53</v>
      </c>
      <c r="O113" s="87"/>
      <c r="P113" s="216">
        <f>O113*H113</f>
        <v>0</v>
      </c>
      <c r="Q113" s="216">
        <v>0.00040999999999999999</v>
      </c>
      <c r="R113" s="216">
        <f>Q113*H113</f>
        <v>0.01312</v>
      </c>
      <c r="S113" s="216">
        <v>0</v>
      </c>
      <c r="T113" s="217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18" t="s">
        <v>182</v>
      </c>
      <c r="AT113" s="218" t="s">
        <v>285</v>
      </c>
      <c r="AU113" s="218" t="s">
        <v>91</v>
      </c>
      <c r="AY113" s="19" t="s">
        <v>137</v>
      </c>
      <c r="BE113" s="219">
        <f>IF(N113="základní",J113,0)</f>
        <v>0</v>
      </c>
      <c r="BF113" s="219">
        <f>IF(N113="snížená",J113,0)</f>
        <v>0</v>
      </c>
      <c r="BG113" s="219">
        <f>IF(N113="zákl. přenesená",J113,0)</f>
        <v>0</v>
      </c>
      <c r="BH113" s="219">
        <f>IF(N113="sníž. přenesená",J113,0)</f>
        <v>0</v>
      </c>
      <c r="BI113" s="219">
        <f>IF(N113="nulová",J113,0)</f>
        <v>0</v>
      </c>
      <c r="BJ113" s="19" t="s">
        <v>23</v>
      </c>
      <c r="BK113" s="219">
        <f>ROUND(I113*H113,2)</f>
        <v>0</v>
      </c>
      <c r="BL113" s="19" t="s">
        <v>150</v>
      </c>
      <c r="BM113" s="218" t="s">
        <v>2388</v>
      </c>
    </row>
    <row r="114" s="14" customFormat="1">
      <c r="A114" s="14"/>
      <c r="B114" s="231"/>
      <c r="C114" s="232"/>
      <c r="D114" s="222" t="s">
        <v>147</v>
      </c>
      <c r="E114" s="233" t="s">
        <v>36</v>
      </c>
      <c r="F114" s="234" t="s">
        <v>418</v>
      </c>
      <c r="G114" s="232"/>
      <c r="H114" s="235">
        <v>32</v>
      </c>
      <c r="I114" s="236"/>
      <c r="J114" s="232"/>
      <c r="K114" s="232"/>
      <c r="L114" s="237"/>
      <c r="M114" s="238"/>
      <c r="N114" s="239"/>
      <c r="O114" s="239"/>
      <c r="P114" s="239"/>
      <c r="Q114" s="239"/>
      <c r="R114" s="239"/>
      <c r="S114" s="239"/>
      <c r="T114" s="240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1" t="s">
        <v>147</v>
      </c>
      <c r="AU114" s="241" t="s">
        <v>91</v>
      </c>
      <c r="AV114" s="14" t="s">
        <v>91</v>
      </c>
      <c r="AW114" s="14" t="s">
        <v>43</v>
      </c>
      <c r="AX114" s="14" t="s">
        <v>23</v>
      </c>
      <c r="AY114" s="241" t="s">
        <v>137</v>
      </c>
    </row>
    <row r="115" s="2" customFormat="1" ht="16.5" customHeight="1">
      <c r="A115" s="41"/>
      <c r="B115" s="42"/>
      <c r="C115" s="261" t="s">
        <v>277</v>
      </c>
      <c r="D115" s="261" t="s">
        <v>285</v>
      </c>
      <c r="E115" s="262" t="s">
        <v>2389</v>
      </c>
      <c r="F115" s="263" t="s">
        <v>2390</v>
      </c>
      <c r="G115" s="264" t="s">
        <v>394</v>
      </c>
      <c r="H115" s="265">
        <v>4</v>
      </c>
      <c r="I115" s="266"/>
      <c r="J115" s="267">
        <f>ROUND(I115*H115,2)</f>
        <v>0</v>
      </c>
      <c r="K115" s="263" t="s">
        <v>226</v>
      </c>
      <c r="L115" s="268"/>
      <c r="M115" s="269" t="s">
        <v>36</v>
      </c>
      <c r="N115" s="270" t="s">
        <v>53</v>
      </c>
      <c r="O115" s="87"/>
      <c r="P115" s="216">
        <f>O115*H115</f>
        <v>0</v>
      </c>
      <c r="Q115" s="216">
        <v>0.00010000000000000001</v>
      </c>
      <c r="R115" s="216">
        <f>Q115*H115</f>
        <v>0.00040000000000000002</v>
      </c>
      <c r="S115" s="216">
        <v>0</v>
      </c>
      <c r="T115" s="217">
        <f>S115*H115</f>
        <v>0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218" t="s">
        <v>418</v>
      </c>
      <c r="AT115" s="218" t="s">
        <v>285</v>
      </c>
      <c r="AU115" s="218" t="s">
        <v>91</v>
      </c>
      <c r="AY115" s="19" t="s">
        <v>137</v>
      </c>
      <c r="BE115" s="219">
        <f>IF(N115="základní",J115,0)</f>
        <v>0</v>
      </c>
      <c r="BF115" s="219">
        <f>IF(N115="snížená",J115,0)</f>
        <v>0</v>
      </c>
      <c r="BG115" s="219">
        <f>IF(N115="zákl. přenesená",J115,0)</f>
        <v>0</v>
      </c>
      <c r="BH115" s="219">
        <f>IF(N115="sníž. přenesená",J115,0)</f>
        <v>0</v>
      </c>
      <c r="BI115" s="219">
        <f>IF(N115="nulová",J115,0)</f>
        <v>0</v>
      </c>
      <c r="BJ115" s="19" t="s">
        <v>23</v>
      </c>
      <c r="BK115" s="219">
        <f>ROUND(I115*H115,2)</f>
        <v>0</v>
      </c>
      <c r="BL115" s="19" t="s">
        <v>322</v>
      </c>
      <c r="BM115" s="218" t="s">
        <v>2391</v>
      </c>
    </row>
    <row r="116" s="2" customFormat="1" ht="24.15" customHeight="1">
      <c r="A116" s="41"/>
      <c r="B116" s="42"/>
      <c r="C116" s="207" t="s">
        <v>28</v>
      </c>
      <c r="D116" s="207" t="s">
        <v>140</v>
      </c>
      <c r="E116" s="208" t="s">
        <v>2392</v>
      </c>
      <c r="F116" s="209" t="s">
        <v>2393</v>
      </c>
      <c r="G116" s="210" t="s">
        <v>394</v>
      </c>
      <c r="H116" s="211">
        <v>3</v>
      </c>
      <c r="I116" s="212"/>
      <c r="J116" s="213">
        <f>ROUND(I116*H116,2)</f>
        <v>0</v>
      </c>
      <c r="K116" s="209" t="s">
        <v>226</v>
      </c>
      <c r="L116" s="47"/>
      <c r="M116" s="214" t="s">
        <v>36</v>
      </c>
      <c r="N116" s="215" t="s">
        <v>53</v>
      </c>
      <c r="O116" s="87"/>
      <c r="P116" s="216">
        <f>O116*H116</f>
        <v>0</v>
      </c>
      <c r="Q116" s="216">
        <v>0</v>
      </c>
      <c r="R116" s="216">
        <f>Q116*H116</f>
        <v>0</v>
      </c>
      <c r="S116" s="216">
        <v>0</v>
      </c>
      <c r="T116" s="217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18" t="s">
        <v>322</v>
      </c>
      <c r="AT116" s="218" t="s">
        <v>140</v>
      </c>
      <c r="AU116" s="218" t="s">
        <v>91</v>
      </c>
      <c r="AY116" s="19" t="s">
        <v>137</v>
      </c>
      <c r="BE116" s="219">
        <f>IF(N116="základní",J116,0)</f>
        <v>0</v>
      </c>
      <c r="BF116" s="219">
        <f>IF(N116="snížená",J116,0)</f>
        <v>0</v>
      </c>
      <c r="BG116" s="219">
        <f>IF(N116="zákl. přenesená",J116,0)</f>
        <v>0</v>
      </c>
      <c r="BH116" s="219">
        <f>IF(N116="sníž. přenesená",J116,0)</f>
        <v>0</v>
      </c>
      <c r="BI116" s="219">
        <f>IF(N116="nulová",J116,0)</f>
        <v>0</v>
      </c>
      <c r="BJ116" s="19" t="s">
        <v>23</v>
      </c>
      <c r="BK116" s="219">
        <f>ROUND(I116*H116,2)</f>
        <v>0</v>
      </c>
      <c r="BL116" s="19" t="s">
        <v>322</v>
      </c>
      <c r="BM116" s="218" t="s">
        <v>2394</v>
      </c>
    </row>
    <row r="117" s="2" customFormat="1">
      <c r="A117" s="41"/>
      <c r="B117" s="42"/>
      <c r="C117" s="43"/>
      <c r="D117" s="256" t="s">
        <v>228</v>
      </c>
      <c r="E117" s="43"/>
      <c r="F117" s="257" t="s">
        <v>2395</v>
      </c>
      <c r="G117" s="43"/>
      <c r="H117" s="43"/>
      <c r="I117" s="258"/>
      <c r="J117" s="43"/>
      <c r="K117" s="43"/>
      <c r="L117" s="47"/>
      <c r="M117" s="259"/>
      <c r="N117" s="260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19" t="s">
        <v>228</v>
      </c>
      <c r="AU117" s="19" t="s">
        <v>91</v>
      </c>
    </row>
    <row r="118" s="2" customFormat="1" ht="16.5" customHeight="1">
      <c r="A118" s="41"/>
      <c r="B118" s="42"/>
      <c r="C118" s="261" t="s">
        <v>290</v>
      </c>
      <c r="D118" s="261" t="s">
        <v>285</v>
      </c>
      <c r="E118" s="262" t="s">
        <v>2396</v>
      </c>
      <c r="F118" s="263" t="s">
        <v>2397</v>
      </c>
      <c r="G118" s="264" t="s">
        <v>394</v>
      </c>
      <c r="H118" s="265">
        <v>3</v>
      </c>
      <c r="I118" s="266"/>
      <c r="J118" s="267">
        <f>ROUND(I118*H118,2)</f>
        <v>0</v>
      </c>
      <c r="K118" s="263" t="s">
        <v>226</v>
      </c>
      <c r="L118" s="268"/>
      <c r="M118" s="269" t="s">
        <v>36</v>
      </c>
      <c r="N118" s="270" t="s">
        <v>53</v>
      </c>
      <c r="O118" s="87"/>
      <c r="P118" s="216">
        <f>O118*H118</f>
        <v>0</v>
      </c>
      <c r="Q118" s="216">
        <v>0.00012999999999999999</v>
      </c>
      <c r="R118" s="216">
        <f>Q118*H118</f>
        <v>0.00038999999999999994</v>
      </c>
      <c r="S118" s="216">
        <v>0</v>
      </c>
      <c r="T118" s="217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18" t="s">
        <v>418</v>
      </c>
      <c r="AT118" s="218" t="s">
        <v>285</v>
      </c>
      <c r="AU118" s="218" t="s">
        <v>91</v>
      </c>
      <c r="AY118" s="19" t="s">
        <v>137</v>
      </c>
      <c r="BE118" s="219">
        <f>IF(N118="základní",J118,0)</f>
        <v>0</v>
      </c>
      <c r="BF118" s="219">
        <f>IF(N118="snížená",J118,0)</f>
        <v>0</v>
      </c>
      <c r="BG118" s="219">
        <f>IF(N118="zákl. přenesená",J118,0)</f>
        <v>0</v>
      </c>
      <c r="BH118" s="219">
        <f>IF(N118="sníž. přenesená",J118,0)</f>
        <v>0</v>
      </c>
      <c r="BI118" s="219">
        <f>IF(N118="nulová",J118,0)</f>
        <v>0</v>
      </c>
      <c r="BJ118" s="19" t="s">
        <v>23</v>
      </c>
      <c r="BK118" s="219">
        <f>ROUND(I118*H118,2)</f>
        <v>0</v>
      </c>
      <c r="BL118" s="19" t="s">
        <v>322</v>
      </c>
      <c r="BM118" s="218" t="s">
        <v>2398</v>
      </c>
    </row>
    <row r="119" s="2" customFormat="1" ht="37.8" customHeight="1">
      <c r="A119" s="41"/>
      <c r="B119" s="42"/>
      <c r="C119" s="207" t="s">
        <v>8</v>
      </c>
      <c r="D119" s="207" t="s">
        <v>140</v>
      </c>
      <c r="E119" s="208" t="s">
        <v>2399</v>
      </c>
      <c r="F119" s="209" t="s">
        <v>2400</v>
      </c>
      <c r="G119" s="210" t="s">
        <v>225</v>
      </c>
      <c r="H119" s="211">
        <v>34</v>
      </c>
      <c r="I119" s="212"/>
      <c r="J119" s="213">
        <f>ROUND(I119*H119,2)</f>
        <v>0</v>
      </c>
      <c r="K119" s="209" t="s">
        <v>226</v>
      </c>
      <c r="L119" s="47"/>
      <c r="M119" s="214" t="s">
        <v>36</v>
      </c>
      <c r="N119" s="215" t="s">
        <v>53</v>
      </c>
      <c r="O119" s="87"/>
      <c r="P119" s="216">
        <f>O119*H119</f>
        <v>0</v>
      </c>
      <c r="Q119" s="216">
        <v>0.00084000000000000003</v>
      </c>
      <c r="R119" s="216">
        <f>Q119*H119</f>
        <v>0.028560000000000002</v>
      </c>
      <c r="S119" s="216">
        <v>0</v>
      </c>
      <c r="T119" s="217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18" t="s">
        <v>150</v>
      </c>
      <c r="AT119" s="218" t="s">
        <v>140</v>
      </c>
      <c r="AU119" s="218" t="s">
        <v>91</v>
      </c>
      <c r="AY119" s="19" t="s">
        <v>137</v>
      </c>
      <c r="BE119" s="219">
        <f>IF(N119="základní",J119,0)</f>
        <v>0</v>
      </c>
      <c r="BF119" s="219">
        <f>IF(N119="snížená",J119,0)</f>
        <v>0</v>
      </c>
      <c r="BG119" s="219">
        <f>IF(N119="zákl. přenesená",J119,0)</f>
        <v>0</v>
      </c>
      <c r="BH119" s="219">
        <f>IF(N119="sníž. přenesená",J119,0)</f>
        <v>0</v>
      </c>
      <c r="BI119" s="219">
        <f>IF(N119="nulová",J119,0)</f>
        <v>0</v>
      </c>
      <c r="BJ119" s="19" t="s">
        <v>23</v>
      </c>
      <c r="BK119" s="219">
        <f>ROUND(I119*H119,2)</f>
        <v>0</v>
      </c>
      <c r="BL119" s="19" t="s">
        <v>150</v>
      </c>
      <c r="BM119" s="218" t="s">
        <v>2401</v>
      </c>
    </row>
    <row r="120" s="2" customFormat="1">
      <c r="A120" s="41"/>
      <c r="B120" s="42"/>
      <c r="C120" s="43"/>
      <c r="D120" s="256" t="s">
        <v>228</v>
      </c>
      <c r="E120" s="43"/>
      <c r="F120" s="257" t="s">
        <v>2402</v>
      </c>
      <c r="G120" s="43"/>
      <c r="H120" s="43"/>
      <c r="I120" s="258"/>
      <c r="J120" s="43"/>
      <c r="K120" s="43"/>
      <c r="L120" s="47"/>
      <c r="M120" s="259"/>
      <c r="N120" s="260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19" t="s">
        <v>228</v>
      </c>
      <c r="AU120" s="19" t="s">
        <v>91</v>
      </c>
    </row>
    <row r="121" s="13" customFormat="1">
      <c r="A121" s="13"/>
      <c r="B121" s="220"/>
      <c r="C121" s="221"/>
      <c r="D121" s="222" t="s">
        <v>147</v>
      </c>
      <c r="E121" s="223" t="s">
        <v>36</v>
      </c>
      <c r="F121" s="224" t="s">
        <v>2381</v>
      </c>
      <c r="G121" s="221"/>
      <c r="H121" s="223" t="s">
        <v>36</v>
      </c>
      <c r="I121" s="225"/>
      <c r="J121" s="221"/>
      <c r="K121" s="221"/>
      <c r="L121" s="226"/>
      <c r="M121" s="227"/>
      <c r="N121" s="228"/>
      <c r="O121" s="228"/>
      <c r="P121" s="228"/>
      <c r="Q121" s="228"/>
      <c r="R121" s="228"/>
      <c r="S121" s="228"/>
      <c r="T121" s="229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0" t="s">
        <v>147</v>
      </c>
      <c r="AU121" s="230" t="s">
        <v>91</v>
      </c>
      <c r="AV121" s="13" t="s">
        <v>23</v>
      </c>
      <c r="AW121" s="13" t="s">
        <v>43</v>
      </c>
      <c r="AX121" s="13" t="s">
        <v>82</v>
      </c>
      <c r="AY121" s="230" t="s">
        <v>137</v>
      </c>
    </row>
    <row r="122" s="14" customFormat="1">
      <c r="A122" s="14"/>
      <c r="B122" s="231"/>
      <c r="C122" s="232"/>
      <c r="D122" s="222" t="s">
        <v>147</v>
      </c>
      <c r="E122" s="233" t="s">
        <v>36</v>
      </c>
      <c r="F122" s="234" t="s">
        <v>2403</v>
      </c>
      <c r="G122" s="232"/>
      <c r="H122" s="235">
        <v>34</v>
      </c>
      <c r="I122" s="236"/>
      <c r="J122" s="232"/>
      <c r="K122" s="232"/>
      <c r="L122" s="237"/>
      <c r="M122" s="238"/>
      <c r="N122" s="239"/>
      <c r="O122" s="239"/>
      <c r="P122" s="239"/>
      <c r="Q122" s="239"/>
      <c r="R122" s="239"/>
      <c r="S122" s="239"/>
      <c r="T122" s="240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1" t="s">
        <v>147</v>
      </c>
      <c r="AU122" s="241" t="s">
        <v>91</v>
      </c>
      <c r="AV122" s="14" t="s">
        <v>91</v>
      </c>
      <c r="AW122" s="14" t="s">
        <v>43</v>
      </c>
      <c r="AX122" s="14" t="s">
        <v>23</v>
      </c>
      <c r="AY122" s="241" t="s">
        <v>137</v>
      </c>
    </row>
    <row r="123" s="2" customFormat="1" ht="44.25" customHeight="1">
      <c r="A123" s="41"/>
      <c r="B123" s="42"/>
      <c r="C123" s="207" t="s">
        <v>301</v>
      </c>
      <c r="D123" s="207" t="s">
        <v>140</v>
      </c>
      <c r="E123" s="208" t="s">
        <v>2404</v>
      </c>
      <c r="F123" s="209" t="s">
        <v>2405</v>
      </c>
      <c r="G123" s="210" t="s">
        <v>225</v>
      </c>
      <c r="H123" s="211">
        <v>34</v>
      </c>
      <c r="I123" s="212"/>
      <c r="J123" s="213">
        <f>ROUND(I123*H123,2)</f>
        <v>0</v>
      </c>
      <c r="K123" s="209" t="s">
        <v>226</v>
      </c>
      <c r="L123" s="47"/>
      <c r="M123" s="214" t="s">
        <v>36</v>
      </c>
      <c r="N123" s="215" t="s">
        <v>53</v>
      </c>
      <c r="O123" s="87"/>
      <c r="P123" s="216">
        <f>O123*H123</f>
        <v>0</v>
      </c>
      <c r="Q123" s="216">
        <v>0</v>
      </c>
      <c r="R123" s="216">
        <f>Q123*H123</f>
        <v>0</v>
      </c>
      <c r="S123" s="216">
        <v>0</v>
      </c>
      <c r="T123" s="217">
        <f>S123*H123</f>
        <v>0</v>
      </c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R123" s="218" t="s">
        <v>150</v>
      </c>
      <c r="AT123" s="218" t="s">
        <v>140</v>
      </c>
      <c r="AU123" s="218" t="s">
        <v>91</v>
      </c>
      <c r="AY123" s="19" t="s">
        <v>137</v>
      </c>
      <c r="BE123" s="219">
        <f>IF(N123="základní",J123,0)</f>
        <v>0</v>
      </c>
      <c r="BF123" s="219">
        <f>IF(N123="snížená",J123,0)</f>
        <v>0</v>
      </c>
      <c r="BG123" s="219">
        <f>IF(N123="zákl. přenesená",J123,0)</f>
        <v>0</v>
      </c>
      <c r="BH123" s="219">
        <f>IF(N123="sníž. přenesená",J123,0)</f>
        <v>0</v>
      </c>
      <c r="BI123" s="219">
        <f>IF(N123="nulová",J123,0)</f>
        <v>0</v>
      </c>
      <c r="BJ123" s="19" t="s">
        <v>23</v>
      </c>
      <c r="BK123" s="219">
        <f>ROUND(I123*H123,2)</f>
        <v>0</v>
      </c>
      <c r="BL123" s="19" t="s">
        <v>150</v>
      </c>
      <c r="BM123" s="218" t="s">
        <v>2406</v>
      </c>
    </row>
    <row r="124" s="2" customFormat="1">
      <c r="A124" s="41"/>
      <c r="B124" s="42"/>
      <c r="C124" s="43"/>
      <c r="D124" s="256" t="s">
        <v>228</v>
      </c>
      <c r="E124" s="43"/>
      <c r="F124" s="257" t="s">
        <v>2407</v>
      </c>
      <c r="G124" s="43"/>
      <c r="H124" s="43"/>
      <c r="I124" s="258"/>
      <c r="J124" s="43"/>
      <c r="K124" s="43"/>
      <c r="L124" s="47"/>
      <c r="M124" s="259"/>
      <c r="N124" s="260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19" t="s">
        <v>228</v>
      </c>
      <c r="AU124" s="19" t="s">
        <v>91</v>
      </c>
    </row>
    <row r="125" s="14" customFormat="1">
      <c r="A125" s="14"/>
      <c r="B125" s="231"/>
      <c r="C125" s="232"/>
      <c r="D125" s="222" t="s">
        <v>147</v>
      </c>
      <c r="E125" s="233" t="s">
        <v>36</v>
      </c>
      <c r="F125" s="234" t="s">
        <v>2408</v>
      </c>
      <c r="G125" s="232"/>
      <c r="H125" s="235">
        <v>34</v>
      </c>
      <c r="I125" s="236"/>
      <c r="J125" s="232"/>
      <c r="K125" s="232"/>
      <c r="L125" s="237"/>
      <c r="M125" s="238"/>
      <c r="N125" s="239"/>
      <c r="O125" s="239"/>
      <c r="P125" s="239"/>
      <c r="Q125" s="239"/>
      <c r="R125" s="239"/>
      <c r="S125" s="239"/>
      <c r="T125" s="240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1" t="s">
        <v>147</v>
      </c>
      <c r="AU125" s="241" t="s">
        <v>91</v>
      </c>
      <c r="AV125" s="14" t="s">
        <v>91</v>
      </c>
      <c r="AW125" s="14" t="s">
        <v>43</v>
      </c>
      <c r="AX125" s="14" t="s">
        <v>23</v>
      </c>
      <c r="AY125" s="241" t="s">
        <v>137</v>
      </c>
    </row>
    <row r="126" s="2" customFormat="1" ht="62.7" customHeight="1">
      <c r="A126" s="41"/>
      <c r="B126" s="42"/>
      <c r="C126" s="207" t="s">
        <v>308</v>
      </c>
      <c r="D126" s="207" t="s">
        <v>140</v>
      </c>
      <c r="E126" s="208" t="s">
        <v>1860</v>
      </c>
      <c r="F126" s="209" t="s">
        <v>1861</v>
      </c>
      <c r="G126" s="210" t="s">
        <v>234</v>
      </c>
      <c r="H126" s="211">
        <v>18.600000000000001</v>
      </c>
      <c r="I126" s="212"/>
      <c r="J126" s="213">
        <f>ROUND(I126*H126,2)</f>
        <v>0</v>
      </c>
      <c r="K126" s="209" t="s">
        <v>226</v>
      </c>
      <c r="L126" s="47"/>
      <c r="M126" s="214" t="s">
        <v>36</v>
      </c>
      <c r="N126" s="215" t="s">
        <v>53</v>
      </c>
      <c r="O126" s="87"/>
      <c r="P126" s="216">
        <f>O126*H126</f>
        <v>0</v>
      </c>
      <c r="Q126" s="216">
        <v>0</v>
      </c>
      <c r="R126" s="216">
        <f>Q126*H126</f>
        <v>0</v>
      </c>
      <c r="S126" s="216">
        <v>0</v>
      </c>
      <c r="T126" s="217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18" t="s">
        <v>150</v>
      </c>
      <c r="AT126" s="218" t="s">
        <v>140</v>
      </c>
      <c r="AU126" s="218" t="s">
        <v>91</v>
      </c>
      <c r="AY126" s="19" t="s">
        <v>137</v>
      </c>
      <c r="BE126" s="219">
        <f>IF(N126="základní",J126,0)</f>
        <v>0</v>
      </c>
      <c r="BF126" s="219">
        <f>IF(N126="snížená",J126,0)</f>
        <v>0</v>
      </c>
      <c r="BG126" s="219">
        <f>IF(N126="zákl. přenesená",J126,0)</f>
        <v>0</v>
      </c>
      <c r="BH126" s="219">
        <f>IF(N126="sníž. přenesená",J126,0)</f>
        <v>0</v>
      </c>
      <c r="BI126" s="219">
        <f>IF(N126="nulová",J126,0)</f>
        <v>0</v>
      </c>
      <c r="BJ126" s="19" t="s">
        <v>23</v>
      </c>
      <c r="BK126" s="219">
        <f>ROUND(I126*H126,2)</f>
        <v>0</v>
      </c>
      <c r="BL126" s="19" t="s">
        <v>150</v>
      </c>
      <c r="BM126" s="218" t="s">
        <v>2409</v>
      </c>
    </row>
    <row r="127" s="2" customFormat="1">
      <c r="A127" s="41"/>
      <c r="B127" s="42"/>
      <c r="C127" s="43"/>
      <c r="D127" s="256" t="s">
        <v>228</v>
      </c>
      <c r="E127" s="43"/>
      <c r="F127" s="257" t="s">
        <v>2410</v>
      </c>
      <c r="G127" s="43"/>
      <c r="H127" s="43"/>
      <c r="I127" s="258"/>
      <c r="J127" s="43"/>
      <c r="K127" s="43"/>
      <c r="L127" s="47"/>
      <c r="M127" s="259"/>
      <c r="N127" s="260"/>
      <c r="O127" s="87"/>
      <c r="P127" s="87"/>
      <c r="Q127" s="87"/>
      <c r="R127" s="87"/>
      <c r="S127" s="87"/>
      <c r="T127" s="88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19" t="s">
        <v>228</v>
      </c>
      <c r="AU127" s="19" t="s">
        <v>91</v>
      </c>
    </row>
    <row r="128" s="14" customFormat="1">
      <c r="A128" s="14"/>
      <c r="B128" s="231"/>
      <c r="C128" s="232"/>
      <c r="D128" s="222" t="s">
        <v>147</v>
      </c>
      <c r="E128" s="233" t="s">
        <v>36</v>
      </c>
      <c r="F128" s="234" t="s">
        <v>2411</v>
      </c>
      <c r="G128" s="232"/>
      <c r="H128" s="235">
        <v>18.600000000000001</v>
      </c>
      <c r="I128" s="236"/>
      <c r="J128" s="232"/>
      <c r="K128" s="232"/>
      <c r="L128" s="237"/>
      <c r="M128" s="238"/>
      <c r="N128" s="239"/>
      <c r="O128" s="239"/>
      <c r="P128" s="239"/>
      <c r="Q128" s="239"/>
      <c r="R128" s="239"/>
      <c r="S128" s="239"/>
      <c r="T128" s="240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1" t="s">
        <v>147</v>
      </c>
      <c r="AU128" s="241" t="s">
        <v>91</v>
      </c>
      <c r="AV128" s="14" t="s">
        <v>91</v>
      </c>
      <c r="AW128" s="14" t="s">
        <v>43</v>
      </c>
      <c r="AX128" s="14" t="s">
        <v>23</v>
      </c>
      <c r="AY128" s="241" t="s">
        <v>137</v>
      </c>
    </row>
    <row r="129" s="2" customFormat="1" ht="62.7" customHeight="1">
      <c r="A129" s="41"/>
      <c r="B129" s="42"/>
      <c r="C129" s="207" t="s">
        <v>318</v>
      </c>
      <c r="D129" s="207" t="s">
        <v>140</v>
      </c>
      <c r="E129" s="208" t="s">
        <v>259</v>
      </c>
      <c r="F129" s="209" t="s">
        <v>260</v>
      </c>
      <c r="G129" s="210" t="s">
        <v>234</v>
      </c>
      <c r="H129" s="211">
        <v>5</v>
      </c>
      <c r="I129" s="212"/>
      <c r="J129" s="213">
        <f>ROUND(I129*H129,2)</f>
        <v>0</v>
      </c>
      <c r="K129" s="209" t="s">
        <v>226</v>
      </c>
      <c r="L129" s="47"/>
      <c r="M129" s="214" t="s">
        <v>36</v>
      </c>
      <c r="N129" s="215" t="s">
        <v>53</v>
      </c>
      <c r="O129" s="87"/>
      <c r="P129" s="216">
        <f>O129*H129</f>
        <v>0</v>
      </c>
      <c r="Q129" s="216">
        <v>0</v>
      </c>
      <c r="R129" s="216">
        <f>Q129*H129</f>
        <v>0</v>
      </c>
      <c r="S129" s="216">
        <v>0</v>
      </c>
      <c r="T129" s="217">
        <f>S129*H129</f>
        <v>0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18" t="s">
        <v>150</v>
      </c>
      <c r="AT129" s="218" t="s">
        <v>140</v>
      </c>
      <c r="AU129" s="218" t="s">
        <v>91</v>
      </c>
      <c r="AY129" s="19" t="s">
        <v>137</v>
      </c>
      <c r="BE129" s="219">
        <f>IF(N129="základní",J129,0)</f>
        <v>0</v>
      </c>
      <c r="BF129" s="219">
        <f>IF(N129="snížená",J129,0)</f>
        <v>0</v>
      </c>
      <c r="BG129" s="219">
        <f>IF(N129="zákl. přenesená",J129,0)</f>
        <v>0</v>
      </c>
      <c r="BH129" s="219">
        <f>IF(N129="sníž. přenesená",J129,0)</f>
        <v>0</v>
      </c>
      <c r="BI129" s="219">
        <f>IF(N129="nulová",J129,0)</f>
        <v>0</v>
      </c>
      <c r="BJ129" s="19" t="s">
        <v>23</v>
      </c>
      <c r="BK129" s="219">
        <f>ROUND(I129*H129,2)</f>
        <v>0</v>
      </c>
      <c r="BL129" s="19" t="s">
        <v>150</v>
      </c>
      <c r="BM129" s="218" t="s">
        <v>2412</v>
      </c>
    </row>
    <row r="130" s="2" customFormat="1">
      <c r="A130" s="41"/>
      <c r="B130" s="42"/>
      <c r="C130" s="43"/>
      <c r="D130" s="256" t="s">
        <v>228</v>
      </c>
      <c r="E130" s="43"/>
      <c r="F130" s="257" t="s">
        <v>262</v>
      </c>
      <c r="G130" s="43"/>
      <c r="H130" s="43"/>
      <c r="I130" s="258"/>
      <c r="J130" s="43"/>
      <c r="K130" s="43"/>
      <c r="L130" s="47"/>
      <c r="M130" s="259"/>
      <c r="N130" s="260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19" t="s">
        <v>228</v>
      </c>
      <c r="AU130" s="19" t="s">
        <v>91</v>
      </c>
    </row>
    <row r="131" s="14" customFormat="1">
      <c r="A131" s="14"/>
      <c r="B131" s="231"/>
      <c r="C131" s="232"/>
      <c r="D131" s="222" t="s">
        <v>147</v>
      </c>
      <c r="E131" s="233" t="s">
        <v>36</v>
      </c>
      <c r="F131" s="234" t="s">
        <v>136</v>
      </c>
      <c r="G131" s="232"/>
      <c r="H131" s="235">
        <v>5</v>
      </c>
      <c r="I131" s="236"/>
      <c r="J131" s="232"/>
      <c r="K131" s="232"/>
      <c r="L131" s="237"/>
      <c r="M131" s="238"/>
      <c r="N131" s="239"/>
      <c r="O131" s="239"/>
      <c r="P131" s="239"/>
      <c r="Q131" s="239"/>
      <c r="R131" s="239"/>
      <c r="S131" s="239"/>
      <c r="T131" s="240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1" t="s">
        <v>147</v>
      </c>
      <c r="AU131" s="241" t="s">
        <v>91</v>
      </c>
      <c r="AV131" s="14" t="s">
        <v>91</v>
      </c>
      <c r="AW131" s="14" t="s">
        <v>43</v>
      </c>
      <c r="AX131" s="14" t="s">
        <v>23</v>
      </c>
      <c r="AY131" s="241" t="s">
        <v>137</v>
      </c>
    </row>
    <row r="132" s="2" customFormat="1" ht="44.25" customHeight="1">
      <c r="A132" s="41"/>
      <c r="B132" s="42"/>
      <c r="C132" s="207" t="s">
        <v>322</v>
      </c>
      <c r="D132" s="207" t="s">
        <v>140</v>
      </c>
      <c r="E132" s="208" t="s">
        <v>264</v>
      </c>
      <c r="F132" s="209" t="s">
        <v>265</v>
      </c>
      <c r="G132" s="210" t="s">
        <v>266</v>
      </c>
      <c r="H132" s="211">
        <v>8</v>
      </c>
      <c r="I132" s="212"/>
      <c r="J132" s="213">
        <f>ROUND(I132*H132,2)</f>
        <v>0</v>
      </c>
      <c r="K132" s="209" t="s">
        <v>226</v>
      </c>
      <c r="L132" s="47"/>
      <c r="M132" s="214" t="s">
        <v>36</v>
      </c>
      <c r="N132" s="215" t="s">
        <v>53</v>
      </c>
      <c r="O132" s="87"/>
      <c r="P132" s="216">
        <f>O132*H132</f>
        <v>0</v>
      </c>
      <c r="Q132" s="216">
        <v>0</v>
      </c>
      <c r="R132" s="216">
        <f>Q132*H132</f>
        <v>0</v>
      </c>
      <c r="S132" s="216">
        <v>0</v>
      </c>
      <c r="T132" s="217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18" t="s">
        <v>150</v>
      </c>
      <c r="AT132" s="218" t="s">
        <v>140</v>
      </c>
      <c r="AU132" s="218" t="s">
        <v>91</v>
      </c>
      <c r="AY132" s="19" t="s">
        <v>137</v>
      </c>
      <c r="BE132" s="219">
        <f>IF(N132="základní",J132,0)</f>
        <v>0</v>
      </c>
      <c r="BF132" s="219">
        <f>IF(N132="snížená",J132,0)</f>
        <v>0</v>
      </c>
      <c r="BG132" s="219">
        <f>IF(N132="zákl. přenesená",J132,0)</f>
        <v>0</v>
      </c>
      <c r="BH132" s="219">
        <f>IF(N132="sníž. přenesená",J132,0)</f>
        <v>0</v>
      </c>
      <c r="BI132" s="219">
        <f>IF(N132="nulová",J132,0)</f>
        <v>0</v>
      </c>
      <c r="BJ132" s="19" t="s">
        <v>23</v>
      </c>
      <c r="BK132" s="219">
        <f>ROUND(I132*H132,2)</f>
        <v>0</v>
      </c>
      <c r="BL132" s="19" t="s">
        <v>150</v>
      </c>
      <c r="BM132" s="218" t="s">
        <v>2413</v>
      </c>
    </row>
    <row r="133" s="2" customFormat="1">
      <c r="A133" s="41"/>
      <c r="B133" s="42"/>
      <c r="C133" s="43"/>
      <c r="D133" s="256" t="s">
        <v>228</v>
      </c>
      <c r="E133" s="43"/>
      <c r="F133" s="257" t="s">
        <v>268</v>
      </c>
      <c r="G133" s="43"/>
      <c r="H133" s="43"/>
      <c r="I133" s="258"/>
      <c r="J133" s="43"/>
      <c r="K133" s="43"/>
      <c r="L133" s="47"/>
      <c r="M133" s="259"/>
      <c r="N133" s="260"/>
      <c r="O133" s="87"/>
      <c r="P133" s="87"/>
      <c r="Q133" s="87"/>
      <c r="R133" s="87"/>
      <c r="S133" s="87"/>
      <c r="T133" s="88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T133" s="19" t="s">
        <v>228</v>
      </c>
      <c r="AU133" s="19" t="s">
        <v>91</v>
      </c>
    </row>
    <row r="134" s="14" customFormat="1">
      <c r="A134" s="14"/>
      <c r="B134" s="231"/>
      <c r="C134" s="232"/>
      <c r="D134" s="222" t="s">
        <v>147</v>
      </c>
      <c r="E134" s="233" t="s">
        <v>36</v>
      </c>
      <c r="F134" s="234" t="s">
        <v>2414</v>
      </c>
      <c r="G134" s="232"/>
      <c r="H134" s="235">
        <v>8</v>
      </c>
      <c r="I134" s="236"/>
      <c r="J134" s="232"/>
      <c r="K134" s="232"/>
      <c r="L134" s="237"/>
      <c r="M134" s="238"/>
      <c r="N134" s="239"/>
      <c r="O134" s="239"/>
      <c r="P134" s="239"/>
      <c r="Q134" s="239"/>
      <c r="R134" s="239"/>
      <c r="S134" s="239"/>
      <c r="T134" s="240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1" t="s">
        <v>147</v>
      </c>
      <c r="AU134" s="241" t="s">
        <v>91</v>
      </c>
      <c r="AV134" s="14" t="s">
        <v>91</v>
      </c>
      <c r="AW134" s="14" t="s">
        <v>43</v>
      </c>
      <c r="AX134" s="14" t="s">
        <v>23</v>
      </c>
      <c r="AY134" s="241" t="s">
        <v>137</v>
      </c>
    </row>
    <row r="135" s="2" customFormat="1" ht="44.25" customHeight="1">
      <c r="A135" s="41"/>
      <c r="B135" s="42"/>
      <c r="C135" s="207" t="s">
        <v>331</v>
      </c>
      <c r="D135" s="207" t="s">
        <v>140</v>
      </c>
      <c r="E135" s="208" t="s">
        <v>2415</v>
      </c>
      <c r="F135" s="209" t="s">
        <v>2416</v>
      </c>
      <c r="G135" s="210" t="s">
        <v>234</v>
      </c>
      <c r="H135" s="211">
        <v>10</v>
      </c>
      <c r="I135" s="212"/>
      <c r="J135" s="213">
        <f>ROUND(I135*H135,2)</f>
        <v>0</v>
      </c>
      <c r="K135" s="209" t="s">
        <v>226</v>
      </c>
      <c r="L135" s="47"/>
      <c r="M135" s="214" t="s">
        <v>36</v>
      </c>
      <c r="N135" s="215" t="s">
        <v>53</v>
      </c>
      <c r="O135" s="87"/>
      <c r="P135" s="216">
        <f>O135*H135</f>
        <v>0</v>
      </c>
      <c r="Q135" s="216">
        <v>0</v>
      </c>
      <c r="R135" s="216">
        <f>Q135*H135</f>
        <v>0</v>
      </c>
      <c r="S135" s="216">
        <v>0</v>
      </c>
      <c r="T135" s="217">
        <f>S135*H135</f>
        <v>0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18" t="s">
        <v>150</v>
      </c>
      <c r="AT135" s="218" t="s">
        <v>140</v>
      </c>
      <c r="AU135" s="218" t="s">
        <v>91</v>
      </c>
      <c r="AY135" s="19" t="s">
        <v>137</v>
      </c>
      <c r="BE135" s="219">
        <f>IF(N135="základní",J135,0)</f>
        <v>0</v>
      </c>
      <c r="BF135" s="219">
        <f>IF(N135="snížená",J135,0)</f>
        <v>0</v>
      </c>
      <c r="BG135" s="219">
        <f>IF(N135="zákl. přenesená",J135,0)</f>
        <v>0</v>
      </c>
      <c r="BH135" s="219">
        <f>IF(N135="sníž. přenesená",J135,0)</f>
        <v>0</v>
      </c>
      <c r="BI135" s="219">
        <f>IF(N135="nulová",J135,0)</f>
        <v>0</v>
      </c>
      <c r="BJ135" s="19" t="s">
        <v>23</v>
      </c>
      <c r="BK135" s="219">
        <f>ROUND(I135*H135,2)</f>
        <v>0</v>
      </c>
      <c r="BL135" s="19" t="s">
        <v>150</v>
      </c>
      <c r="BM135" s="218" t="s">
        <v>2417</v>
      </c>
    </row>
    <row r="136" s="2" customFormat="1">
      <c r="A136" s="41"/>
      <c r="B136" s="42"/>
      <c r="C136" s="43"/>
      <c r="D136" s="256" t="s">
        <v>228</v>
      </c>
      <c r="E136" s="43"/>
      <c r="F136" s="257" t="s">
        <v>2418</v>
      </c>
      <c r="G136" s="43"/>
      <c r="H136" s="43"/>
      <c r="I136" s="258"/>
      <c r="J136" s="43"/>
      <c r="K136" s="43"/>
      <c r="L136" s="47"/>
      <c r="M136" s="259"/>
      <c r="N136" s="260"/>
      <c r="O136" s="87"/>
      <c r="P136" s="87"/>
      <c r="Q136" s="87"/>
      <c r="R136" s="87"/>
      <c r="S136" s="87"/>
      <c r="T136" s="88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T136" s="19" t="s">
        <v>228</v>
      </c>
      <c r="AU136" s="19" t="s">
        <v>91</v>
      </c>
    </row>
    <row r="137" s="14" customFormat="1">
      <c r="A137" s="14"/>
      <c r="B137" s="231"/>
      <c r="C137" s="232"/>
      <c r="D137" s="222" t="s">
        <v>147</v>
      </c>
      <c r="E137" s="233" t="s">
        <v>36</v>
      </c>
      <c r="F137" s="234" t="s">
        <v>2419</v>
      </c>
      <c r="G137" s="232"/>
      <c r="H137" s="235">
        <v>10</v>
      </c>
      <c r="I137" s="236"/>
      <c r="J137" s="232"/>
      <c r="K137" s="232"/>
      <c r="L137" s="237"/>
      <c r="M137" s="238"/>
      <c r="N137" s="239"/>
      <c r="O137" s="239"/>
      <c r="P137" s="239"/>
      <c r="Q137" s="239"/>
      <c r="R137" s="239"/>
      <c r="S137" s="239"/>
      <c r="T137" s="240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1" t="s">
        <v>147</v>
      </c>
      <c r="AU137" s="241" t="s">
        <v>91</v>
      </c>
      <c r="AV137" s="14" t="s">
        <v>91</v>
      </c>
      <c r="AW137" s="14" t="s">
        <v>43</v>
      </c>
      <c r="AX137" s="14" t="s">
        <v>23</v>
      </c>
      <c r="AY137" s="241" t="s">
        <v>137</v>
      </c>
    </row>
    <row r="138" s="2" customFormat="1" ht="44.25" customHeight="1">
      <c r="A138" s="41"/>
      <c r="B138" s="42"/>
      <c r="C138" s="207" t="s">
        <v>337</v>
      </c>
      <c r="D138" s="207" t="s">
        <v>140</v>
      </c>
      <c r="E138" s="208" t="s">
        <v>2420</v>
      </c>
      <c r="F138" s="209" t="s">
        <v>246</v>
      </c>
      <c r="G138" s="210" t="s">
        <v>234</v>
      </c>
      <c r="H138" s="211">
        <v>18.600000000000001</v>
      </c>
      <c r="I138" s="212"/>
      <c r="J138" s="213">
        <f>ROUND(I138*H138,2)</f>
        <v>0</v>
      </c>
      <c r="K138" s="209" t="s">
        <v>226</v>
      </c>
      <c r="L138" s="47"/>
      <c r="M138" s="214" t="s">
        <v>36</v>
      </c>
      <c r="N138" s="215" t="s">
        <v>53</v>
      </c>
      <c r="O138" s="87"/>
      <c r="P138" s="216">
        <f>O138*H138</f>
        <v>0</v>
      </c>
      <c r="Q138" s="216">
        <v>0</v>
      </c>
      <c r="R138" s="216">
        <f>Q138*H138</f>
        <v>0</v>
      </c>
      <c r="S138" s="216">
        <v>0</v>
      </c>
      <c r="T138" s="217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18" t="s">
        <v>150</v>
      </c>
      <c r="AT138" s="218" t="s">
        <v>140</v>
      </c>
      <c r="AU138" s="218" t="s">
        <v>91</v>
      </c>
      <c r="AY138" s="19" t="s">
        <v>137</v>
      </c>
      <c r="BE138" s="219">
        <f>IF(N138="základní",J138,0)</f>
        <v>0</v>
      </c>
      <c r="BF138" s="219">
        <f>IF(N138="snížená",J138,0)</f>
        <v>0</v>
      </c>
      <c r="BG138" s="219">
        <f>IF(N138="zákl. přenesená",J138,0)</f>
        <v>0</v>
      </c>
      <c r="BH138" s="219">
        <f>IF(N138="sníž. přenesená",J138,0)</f>
        <v>0</v>
      </c>
      <c r="BI138" s="219">
        <f>IF(N138="nulová",J138,0)</f>
        <v>0</v>
      </c>
      <c r="BJ138" s="19" t="s">
        <v>23</v>
      </c>
      <c r="BK138" s="219">
        <f>ROUND(I138*H138,2)</f>
        <v>0</v>
      </c>
      <c r="BL138" s="19" t="s">
        <v>150</v>
      </c>
      <c r="BM138" s="218" t="s">
        <v>2421</v>
      </c>
    </row>
    <row r="139" s="2" customFormat="1">
      <c r="A139" s="41"/>
      <c r="B139" s="42"/>
      <c r="C139" s="43"/>
      <c r="D139" s="256" t="s">
        <v>228</v>
      </c>
      <c r="E139" s="43"/>
      <c r="F139" s="257" t="s">
        <v>2422</v>
      </c>
      <c r="G139" s="43"/>
      <c r="H139" s="43"/>
      <c r="I139" s="258"/>
      <c r="J139" s="43"/>
      <c r="K139" s="43"/>
      <c r="L139" s="47"/>
      <c r="M139" s="259"/>
      <c r="N139" s="260"/>
      <c r="O139" s="87"/>
      <c r="P139" s="87"/>
      <c r="Q139" s="87"/>
      <c r="R139" s="87"/>
      <c r="S139" s="87"/>
      <c r="T139" s="88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19" t="s">
        <v>228</v>
      </c>
      <c r="AU139" s="19" t="s">
        <v>91</v>
      </c>
    </row>
    <row r="140" s="14" customFormat="1">
      <c r="A140" s="14"/>
      <c r="B140" s="231"/>
      <c r="C140" s="232"/>
      <c r="D140" s="222" t="s">
        <v>147</v>
      </c>
      <c r="E140" s="233" t="s">
        <v>36</v>
      </c>
      <c r="F140" s="234" t="s">
        <v>2423</v>
      </c>
      <c r="G140" s="232"/>
      <c r="H140" s="235">
        <v>18.600000000000001</v>
      </c>
      <c r="I140" s="236"/>
      <c r="J140" s="232"/>
      <c r="K140" s="232"/>
      <c r="L140" s="237"/>
      <c r="M140" s="238"/>
      <c r="N140" s="239"/>
      <c r="O140" s="239"/>
      <c r="P140" s="239"/>
      <c r="Q140" s="239"/>
      <c r="R140" s="239"/>
      <c r="S140" s="239"/>
      <c r="T140" s="240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1" t="s">
        <v>147</v>
      </c>
      <c r="AU140" s="241" t="s">
        <v>91</v>
      </c>
      <c r="AV140" s="14" t="s">
        <v>91</v>
      </c>
      <c r="AW140" s="14" t="s">
        <v>43</v>
      </c>
      <c r="AX140" s="14" t="s">
        <v>23</v>
      </c>
      <c r="AY140" s="241" t="s">
        <v>137</v>
      </c>
    </row>
    <row r="141" s="2" customFormat="1" ht="66.75" customHeight="1">
      <c r="A141" s="41"/>
      <c r="B141" s="42"/>
      <c r="C141" s="207" t="s">
        <v>343</v>
      </c>
      <c r="D141" s="207" t="s">
        <v>140</v>
      </c>
      <c r="E141" s="208" t="s">
        <v>1870</v>
      </c>
      <c r="F141" s="209" t="s">
        <v>1871</v>
      </c>
      <c r="G141" s="210" t="s">
        <v>234</v>
      </c>
      <c r="H141" s="211">
        <v>5</v>
      </c>
      <c r="I141" s="212"/>
      <c r="J141" s="213">
        <f>ROUND(I141*H141,2)</f>
        <v>0</v>
      </c>
      <c r="K141" s="209" t="s">
        <v>226</v>
      </c>
      <c r="L141" s="47"/>
      <c r="M141" s="214" t="s">
        <v>36</v>
      </c>
      <c r="N141" s="215" t="s">
        <v>53</v>
      </c>
      <c r="O141" s="87"/>
      <c r="P141" s="216">
        <f>O141*H141</f>
        <v>0</v>
      </c>
      <c r="Q141" s="216">
        <v>0</v>
      </c>
      <c r="R141" s="216">
        <f>Q141*H141</f>
        <v>0</v>
      </c>
      <c r="S141" s="216">
        <v>0</v>
      </c>
      <c r="T141" s="217">
        <f>S141*H141</f>
        <v>0</v>
      </c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R141" s="218" t="s">
        <v>150</v>
      </c>
      <c r="AT141" s="218" t="s">
        <v>140</v>
      </c>
      <c r="AU141" s="218" t="s">
        <v>91</v>
      </c>
      <c r="AY141" s="19" t="s">
        <v>137</v>
      </c>
      <c r="BE141" s="219">
        <f>IF(N141="základní",J141,0)</f>
        <v>0</v>
      </c>
      <c r="BF141" s="219">
        <f>IF(N141="snížená",J141,0)</f>
        <v>0</v>
      </c>
      <c r="BG141" s="219">
        <f>IF(N141="zákl. přenesená",J141,0)</f>
        <v>0</v>
      </c>
      <c r="BH141" s="219">
        <f>IF(N141="sníž. přenesená",J141,0)</f>
        <v>0</v>
      </c>
      <c r="BI141" s="219">
        <f>IF(N141="nulová",J141,0)</f>
        <v>0</v>
      </c>
      <c r="BJ141" s="19" t="s">
        <v>23</v>
      </c>
      <c r="BK141" s="219">
        <f>ROUND(I141*H141,2)</f>
        <v>0</v>
      </c>
      <c r="BL141" s="19" t="s">
        <v>150</v>
      </c>
      <c r="BM141" s="218" t="s">
        <v>2424</v>
      </c>
    </row>
    <row r="142" s="2" customFormat="1">
      <c r="A142" s="41"/>
      <c r="B142" s="42"/>
      <c r="C142" s="43"/>
      <c r="D142" s="256" t="s">
        <v>228</v>
      </c>
      <c r="E142" s="43"/>
      <c r="F142" s="257" t="s">
        <v>1873</v>
      </c>
      <c r="G142" s="43"/>
      <c r="H142" s="43"/>
      <c r="I142" s="258"/>
      <c r="J142" s="43"/>
      <c r="K142" s="43"/>
      <c r="L142" s="47"/>
      <c r="M142" s="259"/>
      <c r="N142" s="260"/>
      <c r="O142" s="87"/>
      <c r="P142" s="87"/>
      <c r="Q142" s="87"/>
      <c r="R142" s="87"/>
      <c r="S142" s="87"/>
      <c r="T142" s="88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T142" s="19" t="s">
        <v>228</v>
      </c>
      <c r="AU142" s="19" t="s">
        <v>91</v>
      </c>
    </row>
    <row r="143" s="14" customFormat="1">
      <c r="A143" s="14"/>
      <c r="B143" s="231"/>
      <c r="C143" s="232"/>
      <c r="D143" s="222" t="s">
        <v>147</v>
      </c>
      <c r="E143" s="233" t="s">
        <v>36</v>
      </c>
      <c r="F143" s="234" t="s">
        <v>2425</v>
      </c>
      <c r="G143" s="232"/>
      <c r="H143" s="235">
        <v>5</v>
      </c>
      <c r="I143" s="236"/>
      <c r="J143" s="232"/>
      <c r="K143" s="232"/>
      <c r="L143" s="237"/>
      <c r="M143" s="238"/>
      <c r="N143" s="239"/>
      <c r="O143" s="239"/>
      <c r="P143" s="239"/>
      <c r="Q143" s="239"/>
      <c r="R143" s="239"/>
      <c r="S143" s="239"/>
      <c r="T143" s="240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1" t="s">
        <v>147</v>
      </c>
      <c r="AU143" s="241" t="s">
        <v>91</v>
      </c>
      <c r="AV143" s="14" t="s">
        <v>91</v>
      </c>
      <c r="AW143" s="14" t="s">
        <v>43</v>
      </c>
      <c r="AX143" s="14" t="s">
        <v>23</v>
      </c>
      <c r="AY143" s="241" t="s">
        <v>137</v>
      </c>
    </row>
    <row r="144" s="2" customFormat="1" ht="16.5" customHeight="1">
      <c r="A144" s="41"/>
      <c r="B144" s="42"/>
      <c r="C144" s="261" t="s">
        <v>350</v>
      </c>
      <c r="D144" s="261" t="s">
        <v>285</v>
      </c>
      <c r="E144" s="262" t="s">
        <v>1875</v>
      </c>
      <c r="F144" s="263" t="s">
        <v>1876</v>
      </c>
      <c r="G144" s="264" t="s">
        <v>266</v>
      </c>
      <c r="H144" s="265">
        <v>8</v>
      </c>
      <c r="I144" s="266"/>
      <c r="J144" s="267">
        <f>ROUND(I144*H144,2)</f>
        <v>0</v>
      </c>
      <c r="K144" s="263" t="s">
        <v>226</v>
      </c>
      <c r="L144" s="268"/>
      <c r="M144" s="269" t="s">
        <v>36</v>
      </c>
      <c r="N144" s="270" t="s">
        <v>53</v>
      </c>
      <c r="O144" s="87"/>
      <c r="P144" s="216">
        <f>O144*H144</f>
        <v>0</v>
      </c>
      <c r="Q144" s="216">
        <v>1</v>
      </c>
      <c r="R144" s="216">
        <f>Q144*H144</f>
        <v>8</v>
      </c>
      <c r="S144" s="216">
        <v>0</v>
      </c>
      <c r="T144" s="217">
        <f>S144*H144</f>
        <v>0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18" t="s">
        <v>182</v>
      </c>
      <c r="AT144" s="218" t="s">
        <v>285</v>
      </c>
      <c r="AU144" s="218" t="s">
        <v>91</v>
      </c>
      <c r="AY144" s="19" t="s">
        <v>137</v>
      </c>
      <c r="BE144" s="219">
        <f>IF(N144="základní",J144,0)</f>
        <v>0</v>
      </c>
      <c r="BF144" s="219">
        <f>IF(N144="snížená",J144,0)</f>
        <v>0</v>
      </c>
      <c r="BG144" s="219">
        <f>IF(N144="zákl. přenesená",J144,0)</f>
        <v>0</v>
      </c>
      <c r="BH144" s="219">
        <f>IF(N144="sníž. přenesená",J144,0)</f>
        <v>0</v>
      </c>
      <c r="BI144" s="219">
        <f>IF(N144="nulová",J144,0)</f>
        <v>0</v>
      </c>
      <c r="BJ144" s="19" t="s">
        <v>23</v>
      </c>
      <c r="BK144" s="219">
        <f>ROUND(I144*H144,2)</f>
        <v>0</v>
      </c>
      <c r="BL144" s="19" t="s">
        <v>150</v>
      </c>
      <c r="BM144" s="218" t="s">
        <v>2426</v>
      </c>
    </row>
    <row r="145" s="14" customFormat="1">
      <c r="A145" s="14"/>
      <c r="B145" s="231"/>
      <c r="C145" s="232"/>
      <c r="D145" s="222" t="s">
        <v>147</v>
      </c>
      <c r="E145" s="233" t="s">
        <v>36</v>
      </c>
      <c r="F145" s="234" t="s">
        <v>2427</v>
      </c>
      <c r="G145" s="232"/>
      <c r="H145" s="235">
        <v>8</v>
      </c>
      <c r="I145" s="236"/>
      <c r="J145" s="232"/>
      <c r="K145" s="232"/>
      <c r="L145" s="237"/>
      <c r="M145" s="238"/>
      <c r="N145" s="239"/>
      <c r="O145" s="239"/>
      <c r="P145" s="239"/>
      <c r="Q145" s="239"/>
      <c r="R145" s="239"/>
      <c r="S145" s="239"/>
      <c r="T145" s="240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1" t="s">
        <v>147</v>
      </c>
      <c r="AU145" s="241" t="s">
        <v>91</v>
      </c>
      <c r="AV145" s="14" t="s">
        <v>91</v>
      </c>
      <c r="AW145" s="14" t="s">
        <v>43</v>
      </c>
      <c r="AX145" s="14" t="s">
        <v>82</v>
      </c>
      <c r="AY145" s="241" t="s">
        <v>137</v>
      </c>
    </row>
    <row r="146" s="15" customFormat="1">
      <c r="A146" s="15"/>
      <c r="B146" s="242"/>
      <c r="C146" s="243"/>
      <c r="D146" s="222" t="s">
        <v>147</v>
      </c>
      <c r="E146" s="244" t="s">
        <v>36</v>
      </c>
      <c r="F146" s="245" t="s">
        <v>149</v>
      </c>
      <c r="G146" s="243"/>
      <c r="H146" s="246">
        <v>8</v>
      </c>
      <c r="I146" s="247"/>
      <c r="J146" s="243"/>
      <c r="K146" s="243"/>
      <c r="L146" s="248"/>
      <c r="M146" s="249"/>
      <c r="N146" s="250"/>
      <c r="O146" s="250"/>
      <c r="P146" s="250"/>
      <c r="Q146" s="250"/>
      <c r="R146" s="250"/>
      <c r="S146" s="250"/>
      <c r="T146" s="251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52" t="s">
        <v>147</v>
      </c>
      <c r="AU146" s="252" t="s">
        <v>91</v>
      </c>
      <c r="AV146" s="15" t="s">
        <v>150</v>
      </c>
      <c r="AW146" s="15" t="s">
        <v>4</v>
      </c>
      <c r="AX146" s="15" t="s">
        <v>23</v>
      </c>
      <c r="AY146" s="252" t="s">
        <v>137</v>
      </c>
    </row>
    <row r="147" s="2" customFormat="1" ht="24.15" customHeight="1">
      <c r="A147" s="41"/>
      <c r="B147" s="42"/>
      <c r="C147" s="207" t="s">
        <v>7</v>
      </c>
      <c r="D147" s="207" t="s">
        <v>140</v>
      </c>
      <c r="E147" s="208" t="s">
        <v>270</v>
      </c>
      <c r="F147" s="209" t="s">
        <v>271</v>
      </c>
      <c r="G147" s="210" t="s">
        <v>225</v>
      </c>
      <c r="H147" s="211">
        <v>10</v>
      </c>
      <c r="I147" s="212"/>
      <c r="J147" s="213">
        <f>ROUND(I147*H147,2)</f>
        <v>0</v>
      </c>
      <c r="K147" s="209" t="s">
        <v>226</v>
      </c>
      <c r="L147" s="47"/>
      <c r="M147" s="214" t="s">
        <v>36</v>
      </c>
      <c r="N147" s="215" t="s">
        <v>53</v>
      </c>
      <c r="O147" s="87"/>
      <c r="P147" s="216">
        <f>O147*H147</f>
        <v>0</v>
      </c>
      <c r="Q147" s="216">
        <v>0</v>
      </c>
      <c r="R147" s="216">
        <f>Q147*H147</f>
        <v>0</v>
      </c>
      <c r="S147" s="216">
        <v>0</v>
      </c>
      <c r="T147" s="217">
        <f>S147*H147</f>
        <v>0</v>
      </c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R147" s="218" t="s">
        <v>150</v>
      </c>
      <c r="AT147" s="218" t="s">
        <v>140</v>
      </c>
      <c r="AU147" s="218" t="s">
        <v>91</v>
      </c>
      <c r="AY147" s="19" t="s">
        <v>137</v>
      </c>
      <c r="BE147" s="219">
        <f>IF(N147="základní",J147,0)</f>
        <v>0</v>
      </c>
      <c r="BF147" s="219">
        <f>IF(N147="snížená",J147,0)</f>
        <v>0</v>
      </c>
      <c r="BG147" s="219">
        <f>IF(N147="zákl. přenesená",J147,0)</f>
        <v>0</v>
      </c>
      <c r="BH147" s="219">
        <f>IF(N147="sníž. přenesená",J147,0)</f>
        <v>0</v>
      </c>
      <c r="BI147" s="219">
        <f>IF(N147="nulová",J147,0)</f>
        <v>0</v>
      </c>
      <c r="BJ147" s="19" t="s">
        <v>23</v>
      </c>
      <c r="BK147" s="219">
        <f>ROUND(I147*H147,2)</f>
        <v>0</v>
      </c>
      <c r="BL147" s="19" t="s">
        <v>150</v>
      </c>
      <c r="BM147" s="218" t="s">
        <v>2428</v>
      </c>
    </row>
    <row r="148" s="2" customFormat="1">
      <c r="A148" s="41"/>
      <c r="B148" s="42"/>
      <c r="C148" s="43"/>
      <c r="D148" s="256" t="s">
        <v>228</v>
      </c>
      <c r="E148" s="43"/>
      <c r="F148" s="257" t="s">
        <v>273</v>
      </c>
      <c r="G148" s="43"/>
      <c r="H148" s="43"/>
      <c r="I148" s="258"/>
      <c r="J148" s="43"/>
      <c r="K148" s="43"/>
      <c r="L148" s="47"/>
      <c r="M148" s="259"/>
      <c r="N148" s="260"/>
      <c r="O148" s="87"/>
      <c r="P148" s="87"/>
      <c r="Q148" s="87"/>
      <c r="R148" s="87"/>
      <c r="S148" s="87"/>
      <c r="T148" s="88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T148" s="19" t="s">
        <v>228</v>
      </c>
      <c r="AU148" s="19" t="s">
        <v>91</v>
      </c>
    </row>
    <row r="149" s="13" customFormat="1">
      <c r="A149" s="13"/>
      <c r="B149" s="220"/>
      <c r="C149" s="221"/>
      <c r="D149" s="222" t="s">
        <v>147</v>
      </c>
      <c r="E149" s="223" t="s">
        <v>36</v>
      </c>
      <c r="F149" s="224" t="s">
        <v>2381</v>
      </c>
      <c r="G149" s="221"/>
      <c r="H149" s="223" t="s">
        <v>36</v>
      </c>
      <c r="I149" s="225"/>
      <c r="J149" s="221"/>
      <c r="K149" s="221"/>
      <c r="L149" s="226"/>
      <c r="M149" s="227"/>
      <c r="N149" s="228"/>
      <c r="O149" s="228"/>
      <c r="P149" s="228"/>
      <c r="Q149" s="228"/>
      <c r="R149" s="228"/>
      <c r="S149" s="228"/>
      <c r="T149" s="22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0" t="s">
        <v>147</v>
      </c>
      <c r="AU149" s="230" t="s">
        <v>91</v>
      </c>
      <c r="AV149" s="13" t="s">
        <v>23</v>
      </c>
      <c r="AW149" s="13" t="s">
        <v>43</v>
      </c>
      <c r="AX149" s="13" t="s">
        <v>82</v>
      </c>
      <c r="AY149" s="230" t="s">
        <v>137</v>
      </c>
    </row>
    <row r="150" s="14" customFormat="1">
      <c r="A150" s="14"/>
      <c r="B150" s="231"/>
      <c r="C150" s="232"/>
      <c r="D150" s="222" t="s">
        <v>147</v>
      </c>
      <c r="E150" s="233" t="s">
        <v>36</v>
      </c>
      <c r="F150" s="234" t="s">
        <v>28</v>
      </c>
      <c r="G150" s="232"/>
      <c r="H150" s="235">
        <v>10</v>
      </c>
      <c r="I150" s="236"/>
      <c r="J150" s="232"/>
      <c r="K150" s="232"/>
      <c r="L150" s="237"/>
      <c r="M150" s="238"/>
      <c r="N150" s="239"/>
      <c r="O150" s="239"/>
      <c r="P150" s="239"/>
      <c r="Q150" s="239"/>
      <c r="R150" s="239"/>
      <c r="S150" s="239"/>
      <c r="T150" s="240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1" t="s">
        <v>147</v>
      </c>
      <c r="AU150" s="241" t="s">
        <v>91</v>
      </c>
      <c r="AV150" s="14" t="s">
        <v>91</v>
      </c>
      <c r="AW150" s="14" t="s">
        <v>43</v>
      </c>
      <c r="AX150" s="14" t="s">
        <v>23</v>
      </c>
      <c r="AY150" s="241" t="s">
        <v>137</v>
      </c>
    </row>
    <row r="151" s="2" customFormat="1" ht="55.5" customHeight="1">
      <c r="A151" s="41"/>
      <c r="B151" s="42"/>
      <c r="C151" s="207" t="s">
        <v>365</v>
      </c>
      <c r="D151" s="207" t="s">
        <v>140</v>
      </c>
      <c r="E151" s="208" t="s">
        <v>2429</v>
      </c>
      <c r="F151" s="209" t="s">
        <v>2430</v>
      </c>
      <c r="G151" s="210" t="s">
        <v>280</v>
      </c>
      <c r="H151" s="211">
        <v>32</v>
      </c>
      <c r="I151" s="212"/>
      <c r="J151" s="213">
        <f>ROUND(I151*H151,2)</f>
        <v>0</v>
      </c>
      <c r="K151" s="209" t="s">
        <v>36</v>
      </c>
      <c r="L151" s="47"/>
      <c r="M151" s="214" t="s">
        <v>36</v>
      </c>
      <c r="N151" s="215" t="s">
        <v>53</v>
      </c>
      <c r="O151" s="87"/>
      <c r="P151" s="216">
        <f>O151*H151</f>
        <v>0</v>
      </c>
      <c r="Q151" s="216">
        <v>0.00024000000000000001</v>
      </c>
      <c r="R151" s="216">
        <f>Q151*H151</f>
        <v>0.0076800000000000002</v>
      </c>
      <c r="S151" s="216">
        <v>0</v>
      </c>
      <c r="T151" s="217">
        <f>S151*H151</f>
        <v>0</v>
      </c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R151" s="218" t="s">
        <v>150</v>
      </c>
      <c r="AT151" s="218" t="s">
        <v>140</v>
      </c>
      <c r="AU151" s="218" t="s">
        <v>91</v>
      </c>
      <c r="AY151" s="19" t="s">
        <v>137</v>
      </c>
      <c r="BE151" s="219">
        <f>IF(N151="základní",J151,0)</f>
        <v>0</v>
      </c>
      <c r="BF151" s="219">
        <f>IF(N151="snížená",J151,0)</f>
        <v>0</v>
      </c>
      <c r="BG151" s="219">
        <f>IF(N151="zákl. přenesená",J151,0)</f>
        <v>0</v>
      </c>
      <c r="BH151" s="219">
        <f>IF(N151="sníž. přenesená",J151,0)</f>
        <v>0</v>
      </c>
      <c r="BI151" s="219">
        <f>IF(N151="nulová",J151,0)</f>
        <v>0</v>
      </c>
      <c r="BJ151" s="19" t="s">
        <v>23</v>
      </c>
      <c r="BK151" s="219">
        <f>ROUND(I151*H151,2)</f>
        <v>0</v>
      </c>
      <c r="BL151" s="19" t="s">
        <v>150</v>
      </c>
      <c r="BM151" s="218" t="s">
        <v>2431</v>
      </c>
    </row>
    <row r="152" s="14" customFormat="1">
      <c r="A152" s="14"/>
      <c r="B152" s="231"/>
      <c r="C152" s="232"/>
      <c r="D152" s="222" t="s">
        <v>147</v>
      </c>
      <c r="E152" s="233" t="s">
        <v>36</v>
      </c>
      <c r="F152" s="234" t="s">
        <v>418</v>
      </c>
      <c r="G152" s="232"/>
      <c r="H152" s="235">
        <v>32</v>
      </c>
      <c r="I152" s="236"/>
      <c r="J152" s="232"/>
      <c r="K152" s="232"/>
      <c r="L152" s="237"/>
      <c r="M152" s="238"/>
      <c r="N152" s="239"/>
      <c r="O152" s="239"/>
      <c r="P152" s="239"/>
      <c r="Q152" s="239"/>
      <c r="R152" s="239"/>
      <c r="S152" s="239"/>
      <c r="T152" s="240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1" t="s">
        <v>147</v>
      </c>
      <c r="AU152" s="241" t="s">
        <v>91</v>
      </c>
      <c r="AV152" s="14" t="s">
        <v>91</v>
      </c>
      <c r="AW152" s="14" t="s">
        <v>43</v>
      </c>
      <c r="AX152" s="14" t="s">
        <v>23</v>
      </c>
      <c r="AY152" s="241" t="s">
        <v>137</v>
      </c>
    </row>
    <row r="153" s="12" customFormat="1" ht="25.92" customHeight="1">
      <c r="A153" s="12"/>
      <c r="B153" s="191"/>
      <c r="C153" s="192"/>
      <c r="D153" s="193" t="s">
        <v>81</v>
      </c>
      <c r="E153" s="194" t="s">
        <v>949</v>
      </c>
      <c r="F153" s="194" t="s">
        <v>949</v>
      </c>
      <c r="G153" s="192"/>
      <c r="H153" s="192"/>
      <c r="I153" s="195"/>
      <c r="J153" s="196">
        <f>BK153</f>
        <v>0</v>
      </c>
      <c r="K153" s="192"/>
      <c r="L153" s="197"/>
      <c r="M153" s="198"/>
      <c r="N153" s="199"/>
      <c r="O153" s="199"/>
      <c r="P153" s="200">
        <f>P154</f>
        <v>0</v>
      </c>
      <c r="Q153" s="199"/>
      <c r="R153" s="200">
        <f>R154</f>
        <v>0.088029999999999997</v>
      </c>
      <c r="S153" s="199"/>
      <c r="T153" s="201">
        <f>T154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02" t="s">
        <v>91</v>
      </c>
      <c r="AT153" s="203" t="s">
        <v>81</v>
      </c>
      <c r="AU153" s="203" t="s">
        <v>82</v>
      </c>
      <c r="AY153" s="202" t="s">
        <v>137</v>
      </c>
      <c r="BK153" s="204">
        <f>BK154</f>
        <v>0</v>
      </c>
    </row>
    <row r="154" s="12" customFormat="1" ht="22.8" customHeight="1">
      <c r="A154" s="12"/>
      <c r="B154" s="191"/>
      <c r="C154" s="192"/>
      <c r="D154" s="193" t="s">
        <v>81</v>
      </c>
      <c r="E154" s="205" t="s">
        <v>1974</v>
      </c>
      <c r="F154" s="205" t="s">
        <v>1975</v>
      </c>
      <c r="G154" s="192"/>
      <c r="H154" s="192"/>
      <c r="I154" s="195"/>
      <c r="J154" s="206">
        <f>BK154</f>
        <v>0</v>
      </c>
      <c r="K154" s="192"/>
      <c r="L154" s="197"/>
      <c r="M154" s="198"/>
      <c r="N154" s="199"/>
      <c r="O154" s="199"/>
      <c r="P154" s="200">
        <f>SUM(P155:P169)</f>
        <v>0</v>
      </c>
      <c r="Q154" s="199"/>
      <c r="R154" s="200">
        <f>SUM(R155:R169)</f>
        <v>0.088029999999999997</v>
      </c>
      <c r="S154" s="199"/>
      <c r="T154" s="201">
        <f>SUM(T155:T169)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02" t="s">
        <v>91</v>
      </c>
      <c r="AT154" s="203" t="s">
        <v>81</v>
      </c>
      <c r="AU154" s="203" t="s">
        <v>23</v>
      </c>
      <c r="AY154" s="202" t="s">
        <v>137</v>
      </c>
      <c r="BK154" s="204">
        <f>SUM(BK155:BK169)</f>
        <v>0</v>
      </c>
    </row>
    <row r="155" s="2" customFormat="1" ht="16.5" customHeight="1">
      <c r="A155" s="41"/>
      <c r="B155" s="42"/>
      <c r="C155" s="207" t="s">
        <v>371</v>
      </c>
      <c r="D155" s="207" t="s">
        <v>140</v>
      </c>
      <c r="E155" s="208" t="s">
        <v>2432</v>
      </c>
      <c r="F155" s="209" t="s">
        <v>2433</v>
      </c>
      <c r="G155" s="210" t="s">
        <v>280</v>
      </c>
      <c r="H155" s="211">
        <v>22</v>
      </c>
      <c r="I155" s="212"/>
      <c r="J155" s="213">
        <f>ROUND(I155*H155,2)</f>
        <v>0</v>
      </c>
      <c r="K155" s="209" t="s">
        <v>226</v>
      </c>
      <c r="L155" s="47"/>
      <c r="M155" s="214" t="s">
        <v>36</v>
      </c>
      <c r="N155" s="215" t="s">
        <v>53</v>
      </c>
      <c r="O155" s="87"/>
      <c r="P155" s="216">
        <f>O155*H155</f>
        <v>0</v>
      </c>
      <c r="Q155" s="216">
        <v>0.0026800000000000001</v>
      </c>
      <c r="R155" s="216">
        <f>Q155*H155</f>
        <v>0.058959999999999999</v>
      </c>
      <c r="S155" s="216">
        <v>0</v>
      </c>
      <c r="T155" s="217">
        <f>S155*H155</f>
        <v>0</v>
      </c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R155" s="218" t="s">
        <v>322</v>
      </c>
      <c r="AT155" s="218" t="s">
        <v>140</v>
      </c>
      <c r="AU155" s="218" t="s">
        <v>91</v>
      </c>
      <c r="AY155" s="19" t="s">
        <v>137</v>
      </c>
      <c r="BE155" s="219">
        <f>IF(N155="základní",J155,0)</f>
        <v>0</v>
      </c>
      <c r="BF155" s="219">
        <f>IF(N155="snížená",J155,0)</f>
        <v>0</v>
      </c>
      <c r="BG155" s="219">
        <f>IF(N155="zákl. přenesená",J155,0)</f>
        <v>0</v>
      </c>
      <c r="BH155" s="219">
        <f>IF(N155="sníž. přenesená",J155,0)</f>
        <v>0</v>
      </c>
      <c r="BI155" s="219">
        <f>IF(N155="nulová",J155,0)</f>
        <v>0</v>
      </c>
      <c r="BJ155" s="19" t="s">
        <v>23</v>
      </c>
      <c r="BK155" s="219">
        <f>ROUND(I155*H155,2)</f>
        <v>0</v>
      </c>
      <c r="BL155" s="19" t="s">
        <v>322</v>
      </c>
      <c r="BM155" s="218" t="s">
        <v>2434</v>
      </c>
    </row>
    <row r="156" s="2" customFormat="1">
      <c r="A156" s="41"/>
      <c r="B156" s="42"/>
      <c r="C156" s="43"/>
      <c r="D156" s="256" t="s">
        <v>228</v>
      </c>
      <c r="E156" s="43"/>
      <c r="F156" s="257" t="s">
        <v>2435</v>
      </c>
      <c r="G156" s="43"/>
      <c r="H156" s="43"/>
      <c r="I156" s="258"/>
      <c r="J156" s="43"/>
      <c r="K156" s="43"/>
      <c r="L156" s="47"/>
      <c r="M156" s="259"/>
      <c r="N156" s="260"/>
      <c r="O156" s="87"/>
      <c r="P156" s="87"/>
      <c r="Q156" s="87"/>
      <c r="R156" s="87"/>
      <c r="S156" s="87"/>
      <c r="T156" s="88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T156" s="19" t="s">
        <v>228</v>
      </c>
      <c r="AU156" s="19" t="s">
        <v>91</v>
      </c>
    </row>
    <row r="157" s="14" customFormat="1">
      <c r="A157" s="14"/>
      <c r="B157" s="231"/>
      <c r="C157" s="232"/>
      <c r="D157" s="222" t="s">
        <v>147</v>
      </c>
      <c r="E157" s="233" t="s">
        <v>36</v>
      </c>
      <c r="F157" s="234" t="s">
        <v>365</v>
      </c>
      <c r="G157" s="232"/>
      <c r="H157" s="235">
        <v>22</v>
      </c>
      <c r="I157" s="236"/>
      <c r="J157" s="232"/>
      <c r="K157" s="232"/>
      <c r="L157" s="237"/>
      <c r="M157" s="238"/>
      <c r="N157" s="239"/>
      <c r="O157" s="239"/>
      <c r="P157" s="239"/>
      <c r="Q157" s="239"/>
      <c r="R157" s="239"/>
      <c r="S157" s="239"/>
      <c r="T157" s="240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1" t="s">
        <v>147</v>
      </c>
      <c r="AU157" s="241" t="s">
        <v>91</v>
      </c>
      <c r="AV157" s="14" t="s">
        <v>91</v>
      </c>
      <c r="AW157" s="14" t="s">
        <v>43</v>
      </c>
      <c r="AX157" s="14" t="s">
        <v>23</v>
      </c>
      <c r="AY157" s="241" t="s">
        <v>137</v>
      </c>
    </row>
    <row r="158" s="2" customFormat="1" ht="16.5" customHeight="1">
      <c r="A158" s="41"/>
      <c r="B158" s="42"/>
      <c r="C158" s="207" t="s">
        <v>377</v>
      </c>
      <c r="D158" s="207" t="s">
        <v>140</v>
      </c>
      <c r="E158" s="208" t="s">
        <v>2436</v>
      </c>
      <c r="F158" s="209" t="s">
        <v>2437</v>
      </c>
      <c r="G158" s="210" t="s">
        <v>394</v>
      </c>
      <c r="H158" s="211">
        <v>1</v>
      </c>
      <c r="I158" s="212"/>
      <c r="J158" s="213">
        <f>ROUND(I158*H158,2)</f>
        <v>0</v>
      </c>
      <c r="K158" s="209" t="s">
        <v>36</v>
      </c>
      <c r="L158" s="47"/>
      <c r="M158" s="214" t="s">
        <v>36</v>
      </c>
      <c r="N158" s="215" t="s">
        <v>53</v>
      </c>
      <c r="O158" s="87"/>
      <c r="P158" s="216">
        <f>O158*H158</f>
        <v>0</v>
      </c>
      <c r="Q158" s="216">
        <v>0.0016800000000000001</v>
      </c>
      <c r="R158" s="216">
        <f>Q158*H158</f>
        <v>0.0016800000000000001</v>
      </c>
      <c r="S158" s="216">
        <v>0</v>
      </c>
      <c r="T158" s="217">
        <f>S158*H158</f>
        <v>0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18" t="s">
        <v>150</v>
      </c>
      <c r="AT158" s="218" t="s">
        <v>140</v>
      </c>
      <c r="AU158" s="218" t="s">
        <v>91</v>
      </c>
      <c r="AY158" s="19" t="s">
        <v>137</v>
      </c>
      <c r="BE158" s="219">
        <f>IF(N158="základní",J158,0)</f>
        <v>0</v>
      </c>
      <c r="BF158" s="219">
        <f>IF(N158="snížená",J158,0)</f>
        <v>0</v>
      </c>
      <c r="BG158" s="219">
        <f>IF(N158="zákl. přenesená",J158,0)</f>
        <v>0</v>
      </c>
      <c r="BH158" s="219">
        <f>IF(N158="sníž. přenesená",J158,0)</f>
        <v>0</v>
      </c>
      <c r="BI158" s="219">
        <f>IF(N158="nulová",J158,0)</f>
        <v>0</v>
      </c>
      <c r="BJ158" s="19" t="s">
        <v>23</v>
      </c>
      <c r="BK158" s="219">
        <f>ROUND(I158*H158,2)</f>
        <v>0</v>
      </c>
      <c r="BL158" s="19" t="s">
        <v>150</v>
      </c>
      <c r="BM158" s="218" t="s">
        <v>2438</v>
      </c>
    </row>
    <row r="159" s="2" customFormat="1" ht="24.15" customHeight="1">
      <c r="A159" s="41"/>
      <c r="B159" s="42"/>
      <c r="C159" s="207" t="s">
        <v>383</v>
      </c>
      <c r="D159" s="207" t="s">
        <v>140</v>
      </c>
      <c r="E159" s="208" t="s">
        <v>2439</v>
      </c>
      <c r="F159" s="209" t="s">
        <v>2440</v>
      </c>
      <c r="G159" s="210" t="s">
        <v>394</v>
      </c>
      <c r="H159" s="211">
        <v>1</v>
      </c>
      <c r="I159" s="212"/>
      <c r="J159" s="213">
        <f>ROUND(I159*H159,2)</f>
        <v>0</v>
      </c>
      <c r="K159" s="209" t="s">
        <v>226</v>
      </c>
      <c r="L159" s="47"/>
      <c r="M159" s="214" t="s">
        <v>36</v>
      </c>
      <c r="N159" s="215" t="s">
        <v>53</v>
      </c>
      <c r="O159" s="87"/>
      <c r="P159" s="216">
        <f>O159*H159</f>
        <v>0</v>
      </c>
      <c r="Q159" s="216">
        <v>0.01025</v>
      </c>
      <c r="R159" s="216">
        <f>Q159*H159</f>
        <v>0.01025</v>
      </c>
      <c r="S159" s="216">
        <v>0</v>
      </c>
      <c r="T159" s="217">
        <f>S159*H159</f>
        <v>0</v>
      </c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R159" s="218" t="s">
        <v>150</v>
      </c>
      <c r="AT159" s="218" t="s">
        <v>140</v>
      </c>
      <c r="AU159" s="218" t="s">
        <v>91</v>
      </c>
      <c r="AY159" s="19" t="s">
        <v>137</v>
      </c>
      <c r="BE159" s="219">
        <f>IF(N159="základní",J159,0)</f>
        <v>0</v>
      </c>
      <c r="BF159" s="219">
        <f>IF(N159="snížená",J159,0)</f>
        <v>0</v>
      </c>
      <c r="BG159" s="219">
        <f>IF(N159="zákl. přenesená",J159,0)</f>
        <v>0</v>
      </c>
      <c r="BH159" s="219">
        <f>IF(N159="sníž. přenesená",J159,0)</f>
        <v>0</v>
      </c>
      <c r="BI159" s="219">
        <f>IF(N159="nulová",J159,0)</f>
        <v>0</v>
      </c>
      <c r="BJ159" s="19" t="s">
        <v>23</v>
      </c>
      <c r="BK159" s="219">
        <f>ROUND(I159*H159,2)</f>
        <v>0</v>
      </c>
      <c r="BL159" s="19" t="s">
        <v>150</v>
      </c>
      <c r="BM159" s="218" t="s">
        <v>2441</v>
      </c>
    </row>
    <row r="160" s="2" customFormat="1">
      <c r="A160" s="41"/>
      <c r="B160" s="42"/>
      <c r="C160" s="43"/>
      <c r="D160" s="256" t="s">
        <v>228</v>
      </c>
      <c r="E160" s="43"/>
      <c r="F160" s="257" t="s">
        <v>2442</v>
      </c>
      <c r="G160" s="43"/>
      <c r="H160" s="43"/>
      <c r="I160" s="258"/>
      <c r="J160" s="43"/>
      <c r="K160" s="43"/>
      <c r="L160" s="47"/>
      <c r="M160" s="259"/>
      <c r="N160" s="260"/>
      <c r="O160" s="87"/>
      <c r="P160" s="87"/>
      <c r="Q160" s="87"/>
      <c r="R160" s="87"/>
      <c r="S160" s="87"/>
      <c r="T160" s="88"/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T160" s="19" t="s">
        <v>228</v>
      </c>
      <c r="AU160" s="19" t="s">
        <v>91</v>
      </c>
    </row>
    <row r="161" s="2" customFormat="1" ht="16.5" customHeight="1">
      <c r="A161" s="41"/>
      <c r="B161" s="42"/>
      <c r="C161" s="207" t="s">
        <v>391</v>
      </c>
      <c r="D161" s="207" t="s">
        <v>140</v>
      </c>
      <c r="E161" s="208" t="s">
        <v>2443</v>
      </c>
      <c r="F161" s="209" t="s">
        <v>2444</v>
      </c>
      <c r="G161" s="210" t="s">
        <v>143</v>
      </c>
      <c r="H161" s="211">
        <v>1</v>
      </c>
      <c r="I161" s="212"/>
      <c r="J161" s="213">
        <f>ROUND(I161*H161,2)</f>
        <v>0</v>
      </c>
      <c r="K161" s="209" t="s">
        <v>281</v>
      </c>
      <c r="L161" s="47"/>
      <c r="M161" s="214" t="s">
        <v>36</v>
      </c>
      <c r="N161" s="215" t="s">
        <v>53</v>
      </c>
      <c r="O161" s="87"/>
      <c r="P161" s="216">
        <f>O161*H161</f>
        <v>0</v>
      </c>
      <c r="Q161" s="216">
        <v>0.01106</v>
      </c>
      <c r="R161" s="216">
        <f>Q161*H161</f>
        <v>0.01106</v>
      </c>
      <c r="S161" s="216">
        <v>0</v>
      </c>
      <c r="T161" s="217">
        <f>S161*H161</f>
        <v>0</v>
      </c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R161" s="218" t="s">
        <v>322</v>
      </c>
      <c r="AT161" s="218" t="s">
        <v>140</v>
      </c>
      <c r="AU161" s="218" t="s">
        <v>91</v>
      </c>
      <c r="AY161" s="19" t="s">
        <v>137</v>
      </c>
      <c r="BE161" s="219">
        <f>IF(N161="základní",J161,0)</f>
        <v>0</v>
      </c>
      <c r="BF161" s="219">
        <f>IF(N161="snížená",J161,0)</f>
        <v>0</v>
      </c>
      <c r="BG161" s="219">
        <f>IF(N161="zákl. přenesená",J161,0)</f>
        <v>0</v>
      </c>
      <c r="BH161" s="219">
        <f>IF(N161="sníž. přenesená",J161,0)</f>
        <v>0</v>
      </c>
      <c r="BI161" s="219">
        <f>IF(N161="nulová",J161,0)</f>
        <v>0</v>
      </c>
      <c r="BJ161" s="19" t="s">
        <v>23</v>
      </c>
      <c r="BK161" s="219">
        <f>ROUND(I161*H161,2)</f>
        <v>0</v>
      </c>
      <c r="BL161" s="19" t="s">
        <v>322</v>
      </c>
      <c r="BM161" s="218" t="s">
        <v>2445</v>
      </c>
    </row>
    <row r="162" s="14" customFormat="1">
      <c r="A162" s="14"/>
      <c r="B162" s="231"/>
      <c r="C162" s="232"/>
      <c r="D162" s="222" t="s">
        <v>147</v>
      </c>
      <c r="E162" s="233" t="s">
        <v>36</v>
      </c>
      <c r="F162" s="234" t="s">
        <v>23</v>
      </c>
      <c r="G162" s="232"/>
      <c r="H162" s="235">
        <v>1</v>
      </c>
      <c r="I162" s="236"/>
      <c r="J162" s="232"/>
      <c r="K162" s="232"/>
      <c r="L162" s="237"/>
      <c r="M162" s="238"/>
      <c r="N162" s="239"/>
      <c r="O162" s="239"/>
      <c r="P162" s="239"/>
      <c r="Q162" s="239"/>
      <c r="R162" s="239"/>
      <c r="S162" s="239"/>
      <c r="T162" s="240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1" t="s">
        <v>147</v>
      </c>
      <c r="AU162" s="241" t="s">
        <v>91</v>
      </c>
      <c r="AV162" s="14" t="s">
        <v>91</v>
      </c>
      <c r="AW162" s="14" t="s">
        <v>43</v>
      </c>
      <c r="AX162" s="14" t="s">
        <v>82</v>
      </c>
      <c r="AY162" s="241" t="s">
        <v>137</v>
      </c>
    </row>
    <row r="163" s="15" customFormat="1">
      <c r="A163" s="15"/>
      <c r="B163" s="242"/>
      <c r="C163" s="243"/>
      <c r="D163" s="222" t="s">
        <v>147</v>
      </c>
      <c r="E163" s="244" t="s">
        <v>36</v>
      </c>
      <c r="F163" s="245" t="s">
        <v>149</v>
      </c>
      <c r="G163" s="243"/>
      <c r="H163" s="246">
        <v>1</v>
      </c>
      <c r="I163" s="247"/>
      <c r="J163" s="243"/>
      <c r="K163" s="243"/>
      <c r="L163" s="248"/>
      <c r="M163" s="249"/>
      <c r="N163" s="250"/>
      <c r="O163" s="250"/>
      <c r="P163" s="250"/>
      <c r="Q163" s="250"/>
      <c r="R163" s="250"/>
      <c r="S163" s="250"/>
      <c r="T163" s="251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52" t="s">
        <v>147</v>
      </c>
      <c r="AU163" s="252" t="s">
        <v>91</v>
      </c>
      <c r="AV163" s="15" t="s">
        <v>150</v>
      </c>
      <c r="AW163" s="15" t="s">
        <v>4</v>
      </c>
      <c r="AX163" s="15" t="s">
        <v>23</v>
      </c>
      <c r="AY163" s="252" t="s">
        <v>137</v>
      </c>
    </row>
    <row r="164" s="2" customFormat="1" ht="37.8" customHeight="1">
      <c r="A164" s="41"/>
      <c r="B164" s="42"/>
      <c r="C164" s="207" t="s">
        <v>397</v>
      </c>
      <c r="D164" s="207" t="s">
        <v>140</v>
      </c>
      <c r="E164" s="208" t="s">
        <v>2030</v>
      </c>
      <c r="F164" s="209" t="s">
        <v>2031</v>
      </c>
      <c r="G164" s="210" t="s">
        <v>280</v>
      </c>
      <c r="H164" s="211">
        <v>32</v>
      </c>
      <c r="I164" s="212"/>
      <c r="J164" s="213">
        <f>ROUND(I164*H164,2)</f>
        <v>0</v>
      </c>
      <c r="K164" s="209" t="s">
        <v>226</v>
      </c>
      <c r="L164" s="47"/>
      <c r="M164" s="214" t="s">
        <v>36</v>
      </c>
      <c r="N164" s="215" t="s">
        <v>53</v>
      </c>
      <c r="O164" s="87"/>
      <c r="P164" s="216">
        <f>O164*H164</f>
        <v>0</v>
      </c>
      <c r="Q164" s="216">
        <v>0.00019000000000000001</v>
      </c>
      <c r="R164" s="216">
        <f>Q164*H164</f>
        <v>0.0060800000000000003</v>
      </c>
      <c r="S164" s="216">
        <v>0</v>
      </c>
      <c r="T164" s="217">
        <f>S164*H164</f>
        <v>0</v>
      </c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R164" s="218" t="s">
        <v>150</v>
      </c>
      <c r="AT164" s="218" t="s">
        <v>140</v>
      </c>
      <c r="AU164" s="218" t="s">
        <v>91</v>
      </c>
      <c r="AY164" s="19" t="s">
        <v>137</v>
      </c>
      <c r="BE164" s="219">
        <f>IF(N164="základní",J164,0)</f>
        <v>0</v>
      </c>
      <c r="BF164" s="219">
        <f>IF(N164="snížená",J164,0)</f>
        <v>0</v>
      </c>
      <c r="BG164" s="219">
        <f>IF(N164="zákl. přenesená",J164,0)</f>
        <v>0</v>
      </c>
      <c r="BH164" s="219">
        <f>IF(N164="sníž. přenesená",J164,0)</f>
        <v>0</v>
      </c>
      <c r="BI164" s="219">
        <f>IF(N164="nulová",J164,0)</f>
        <v>0</v>
      </c>
      <c r="BJ164" s="19" t="s">
        <v>23</v>
      </c>
      <c r="BK164" s="219">
        <f>ROUND(I164*H164,2)</f>
        <v>0</v>
      </c>
      <c r="BL164" s="19" t="s">
        <v>150</v>
      </c>
      <c r="BM164" s="218" t="s">
        <v>2446</v>
      </c>
    </row>
    <row r="165" s="2" customFormat="1">
      <c r="A165" s="41"/>
      <c r="B165" s="42"/>
      <c r="C165" s="43"/>
      <c r="D165" s="256" t="s">
        <v>228</v>
      </c>
      <c r="E165" s="43"/>
      <c r="F165" s="257" t="s">
        <v>2033</v>
      </c>
      <c r="G165" s="43"/>
      <c r="H165" s="43"/>
      <c r="I165" s="258"/>
      <c r="J165" s="43"/>
      <c r="K165" s="43"/>
      <c r="L165" s="47"/>
      <c r="M165" s="259"/>
      <c r="N165" s="260"/>
      <c r="O165" s="87"/>
      <c r="P165" s="87"/>
      <c r="Q165" s="87"/>
      <c r="R165" s="87"/>
      <c r="S165" s="87"/>
      <c r="T165" s="88"/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T165" s="19" t="s">
        <v>228</v>
      </c>
      <c r="AU165" s="19" t="s">
        <v>91</v>
      </c>
    </row>
    <row r="166" s="14" customFormat="1">
      <c r="A166" s="14"/>
      <c r="B166" s="231"/>
      <c r="C166" s="232"/>
      <c r="D166" s="222" t="s">
        <v>147</v>
      </c>
      <c r="E166" s="233" t="s">
        <v>36</v>
      </c>
      <c r="F166" s="234" t="s">
        <v>418</v>
      </c>
      <c r="G166" s="232"/>
      <c r="H166" s="235">
        <v>32</v>
      </c>
      <c r="I166" s="236"/>
      <c r="J166" s="232"/>
      <c r="K166" s="232"/>
      <c r="L166" s="237"/>
      <c r="M166" s="238"/>
      <c r="N166" s="239"/>
      <c r="O166" s="239"/>
      <c r="P166" s="239"/>
      <c r="Q166" s="239"/>
      <c r="R166" s="239"/>
      <c r="S166" s="239"/>
      <c r="T166" s="240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1" t="s">
        <v>147</v>
      </c>
      <c r="AU166" s="241" t="s">
        <v>91</v>
      </c>
      <c r="AV166" s="14" t="s">
        <v>91</v>
      </c>
      <c r="AW166" s="14" t="s">
        <v>43</v>
      </c>
      <c r="AX166" s="14" t="s">
        <v>82</v>
      </c>
      <c r="AY166" s="241" t="s">
        <v>137</v>
      </c>
    </row>
    <row r="167" s="15" customFormat="1">
      <c r="A167" s="15"/>
      <c r="B167" s="242"/>
      <c r="C167" s="243"/>
      <c r="D167" s="222" t="s">
        <v>147</v>
      </c>
      <c r="E167" s="244" t="s">
        <v>36</v>
      </c>
      <c r="F167" s="245" t="s">
        <v>149</v>
      </c>
      <c r="G167" s="243"/>
      <c r="H167" s="246">
        <v>32</v>
      </c>
      <c r="I167" s="247"/>
      <c r="J167" s="243"/>
      <c r="K167" s="243"/>
      <c r="L167" s="248"/>
      <c r="M167" s="249"/>
      <c r="N167" s="250"/>
      <c r="O167" s="250"/>
      <c r="P167" s="250"/>
      <c r="Q167" s="250"/>
      <c r="R167" s="250"/>
      <c r="S167" s="250"/>
      <c r="T167" s="251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52" t="s">
        <v>147</v>
      </c>
      <c r="AU167" s="252" t="s">
        <v>91</v>
      </c>
      <c r="AV167" s="15" t="s">
        <v>150</v>
      </c>
      <c r="AW167" s="15" t="s">
        <v>4</v>
      </c>
      <c r="AX167" s="15" t="s">
        <v>23</v>
      </c>
      <c r="AY167" s="252" t="s">
        <v>137</v>
      </c>
    </row>
    <row r="168" s="2" customFormat="1" ht="44.25" customHeight="1">
      <c r="A168" s="41"/>
      <c r="B168" s="42"/>
      <c r="C168" s="207" t="s">
        <v>402</v>
      </c>
      <c r="D168" s="207" t="s">
        <v>140</v>
      </c>
      <c r="E168" s="208" t="s">
        <v>2035</v>
      </c>
      <c r="F168" s="209" t="s">
        <v>2036</v>
      </c>
      <c r="G168" s="210" t="s">
        <v>266</v>
      </c>
      <c r="H168" s="211">
        <v>0.070000000000000007</v>
      </c>
      <c r="I168" s="212"/>
      <c r="J168" s="213">
        <f>ROUND(I168*H168,2)</f>
        <v>0</v>
      </c>
      <c r="K168" s="209" t="s">
        <v>226</v>
      </c>
      <c r="L168" s="47"/>
      <c r="M168" s="214" t="s">
        <v>36</v>
      </c>
      <c r="N168" s="215" t="s">
        <v>53</v>
      </c>
      <c r="O168" s="87"/>
      <c r="P168" s="216">
        <f>O168*H168</f>
        <v>0</v>
      </c>
      <c r="Q168" s="216">
        <v>0</v>
      </c>
      <c r="R168" s="216">
        <f>Q168*H168</f>
        <v>0</v>
      </c>
      <c r="S168" s="216">
        <v>0</v>
      </c>
      <c r="T168" s="217">
        <f>S168*H168</f>
        <v>0</v>
      </c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R168" s="218" t="s">
        <v>322</v>
      </c>
      <c r="AT168" s="218" t="s">
        <v>140</v>
      </c>
      <c r="AU168" s="218" t="s">
        <v>91</v>
      </c>
      <c r="AY168" s="19" t="s">
        <v>137</v>
      </c>
      <c r="BE168" s="219">
        <f>IF(N168="základní",J168,0)</f>
        <v>0</v>
      </c>
      <c r="BF168" s="219">
        <f>IF(N168="snížená",J168,0)</f>
        <v>0</v>
      </c>
      <c r="BG168" s="219">
        <f>IF(N168="zákl. přenesená",J168,0)</f>
        <v>0</v>
      </c>
      <c r="BH168" s="219">
        <f>IF(N168="sníž. přenesená",J168,0)</f>
        <v>0</v>
      </c>
      <c r="BI168" s="219">
        <f>IF(N168="nulová",J168,0)</f>
        <v>0</v>
      </c>
      <c r="BJ168" s="19" t="s">
        <v>23</v>
      </c>
      <c r="BK168" s="219">
        <f>ROUND(I168*H168,2)</f>
        <v>0</v>
      </c>
      <c r="BL168" s="19" t="s">
        <v>322</v>
      </c>
      <c r="BM168" s="218" t="s">
        <v>2447</v>
      </c>
    </row>
    <row r="169" s="2" customFormat="1">
      <c r="A169" s="41"/>
      <c r="B169" s="42"/>
      <c r="C169" s="43"/>
      <c r="D169" s="256" t="s">
        <v>228</v>
      </c>
      <c r="E169" s="43"/>
      <c r="F169" s="257" t="s">
        <v>2038</v>
      </c>
      <c r="G169" s="43"/>
      <c r="H169" s="43"/>
      <c r="I169" s="258"/>
      <c r="J169" s="43"/>
      <c r="K169" s="43"/>
      <c r="L169" s="47"/>
      <c r="M169" s="259"/>
      <c r="N169" s="260"/>
      <c r="O169" s="87"/>
      <c r="P169" s="87"/>
      <c r="Q169" s="87"/>
      <c r="R169" s="87"/>
      <c r="S169" s="87"/>
      <c r="T169" s="88"/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T169" s="19" t="s">
        <v>228</v>
      </c>
      <c r="AU169" s="19" t="s">
        <v>91</v>
      </c>
    </row>
    <row r="170" s="12" customFormat="1" ht="25.92" customHeight="1">
      <c r="A170" s="12"/>
      <c r="B170" s="191"/>
      <c r="C170" s="192"/>
      <c r="D170" s="193" t="s">
        <v>81</v>
      </c>
      <c r="E170" s="194" t="s">
        <v>285</v>
      </c>
      <c r="F170" s="194" t="s">
        <v>1809</v>
      </c>
      <c r="G170" s="192"/>
      <c r="H170" s="192"/>
      <c r="I170" s="195"/>
      <c r="J170" s="196">
        <f>BK170</f>
        <v>0</v>
      </c>
      <c r="K170" s="192"/>
      <c r="L170" s="197"/>
      <c r="M170" s="198"/>
      <c r="N170" s="199"/>
      <c r="O170" s="199"/>
      <c r="P170" s="200">
        <f>P171</f>
        <v>0</v>
      </c>
      <c r="Q170" s="199"/>
      <c r="R170" s="200">
        <f>R171</f>
        <v>0.002464</v>
      </c>
      <c r="S170" s="199"/>
      <c r="T170" s="201">
        <f>T171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02" t="s">
        <v>159</v>
      </c>
      <c r="AT170" s="203" t="s">
        <v>81</v>
      </c>
      <c r="AU170" s="203" t="s">
        <v>82</v>
      </c>
      <c r="AY170" s="202" t="s">
        <v>137</v>
      </c>
      <c r="BK170" s="204">
        <f>BK171</f>
        <v>0</v>
      </c>
    </row>
    <row r="171" s="12" customFormat="1" ht="22.8" customHeight="1">
      <c r="A171" s="12"/>
      <c r="B171" s="191"/>
      <c r="C171" s="192"/>
      <c r="D171" s="193" t="s">
        <v>81</v>
      </c>
      <c r="E171" s="205" t="s">
        <v>1810</v>
      </c>
      <c r="F171" s="205" t="s">
        <v>1811</v>
      </c>
      <c r="G171" s="192"/>
      <c r="H171" s="192"/>
      <c r="I171" s="195"/>
      <c r="J171" s="206">
        <f>BK171</f>
        <v>0</v>
      </c>
      <c r="K171" s="192"/>
      <c r="L171" s="197"/>
      <c r="M171" s="198"/>
      <c r="N171" s="199"/>
      <c r="O171" s="199"/>
      <c r="P171" s="200">
        <f>SUM(P172:P176)</f>
        <v>0</v>
      </c>
      <c r="Q171" s="199"/>
      <c r="R171" s="200">
        <f>SUM(R172:R176)</f>
        <v>0.002464</v>
      </c>
      <c r="S171" s="199"/>
      <c r="T171" s="201">
        <f>SUM(T172:T176)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02" t="s">
        <v>159</v>
      </c>
      <c r="AT171" s="203" t="s">
        <v>81</v>
      </c>
      <c r="AU171" s="203" t="s">
        <v>23</v>
      </c>
      <c r="AY171" s="202" t="s">
        <v>137</v>
      </c>
      <c r="BK171" s="204">
        <f>SUM(BK172:BK176)</f>
        <v>0</v>
      </c>
    </row>
    <row r="172" s="2" customFormat="1" ht="55.5" customHeight="1">
      <c r="A172" s="41"/>
      <c r="B172" s="42"/>
      <c r="C172" s="207" t="s">
        <v>406</v>
      </c>
      <c r="D172" s="207" t="s">
        <v>140</v>
      </c>
      <c r="E172" s="208" t="s">
        <v>2448</v>
      </c>
      <c r="F172" s="209" t="s">
        <v>2449</v>
      </c>
      <c r="G172" s="210" t="s">
        <v>280</v>
      </c>
      <c r="H172" s="211">
        <v>32</v>
      </c>
      <c r="I172" s="212"/>
      <c r="J172" s="213">
        <f>ROUND(I172*H172,2)</f>
        <v>0</v>
      </c>
      <c r="K172" s="209" t="s">
        <v>226</v>
      </c>
      <c r="L172" s="47"/>
      <c r="M172" s="214" t="s">
        <v>36</v>
      </c>
      <c r="N172" s="215" t="s">
        <v>53</v>
      </c>
      <c r="O172" s="87"/>
      <c r="P172" s="216">
        <f>O172*H172</f>
        <v>0</v>
      </c>
      <c r="Q172" s="216">
        <v>0</v>
      </c>
      <c r="R172" s="216">
        <f>Q172*H172</f>
        <v>0</v>
      </c>
      <c r="S172" s="216">
        <v>0</v>
      </c>
      <c r="T172" s="217">
        <f>S172*H172</f>
        <v>0</v>
      </c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R172" s="218" t="s">
        <v>603</v>
      </c>
      <c r="AT172" s="218" t="s">
        <v>140</v>
      </c>
      <c r="AU172" s="218" t="s">
        <v>91</v>
      </c>
      <c r="AY172" s="19" t="s">
        <v>137</v>
      </c>
      <c r="BE172" s="219">
        <f>IF(N172="základní",J172,0)</f>
        <v>0</v>
      </c>
      <c r="BF172" s="219">
        <f>IF(N172="snížená",J172,0)</f>
        <v>0</v>
      </c>
      <c r="BG172" s="219">
        <f>IF(N172="zákl. přenesená",J172,0)</f>
        <v>0</v>
      </c>
      <c r="BH172" s="219">
        <f>IF(N172="sníž. přenesená",J172,0)</f>
        <v>0</v>
      </c>
      <c r="BI172" s="219">
        <f>IF(N172="nulová",J172,0)</f>
        <v>0</v>
      </c>
      <c r="BJ172" s="19" t="s">
        <v>23</v>
      </c>
      <c r="BK172" s="219">
        <f>ROUND(I172*H172,2)</f>
        <v>0</v>
      </c>
      <c r="BL172" s="19" t="s">
        <v>603</v>
      </c>
      <c r="BM172" s="218" t="s">
        <v>2450</v>
      </c>
    </row>
    <row r="173" s="2" customFormat="1">
      <c r="A173" s="41"/>
      <c r="B173" s="42"/>
      <c r="C173" s="43"/>
      <c r="D173" s="256" t="s">
        <v>228</v>
      </c>
      <c r="E173" s="43"/>
      <c r="F173" s="257" t="s">
        <v>2451</v>
      </c>
      <c r="G173" s="43"/>
      <c r="H173" s="43"/>
      <c r="I173" s="258"/>
      <c r="J173" s="43"/>
      <c r="K173" s="43"/>
      <c r="L173" s="47"/>
      <c r="M173" s="259"/>
      <c r="N173" s="260"/>
      <c r="O173" s="87"/>
      <c r="P173" s="87"/>
      <c r="Q173" s="87"/>
      <c r="R173" s="87"/>
      <c r="S173" s="87"/>
      <c r="T173" s="88"/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T173" s="19" t="s">
        <v>228</v>
      </c>
      <c r="AU173" s="19" t="s">
        <v>91</v>
      </c>
    </row>
    <row r="174" s="14" customFormat="1">
      <c r="A174" s="14"/>
      <c r="B174" s="231"/>
      <c r="C174" s="232"/>
      <c r="D174" s="222" t="s">
        <v>147</v>
      </c>
      <c r="E174" s="233" t="s">
        <v>36</v>
      </c>
      <c r="F174" s="234" t="s">
        <v>418</v>
      </c>
      <c r="G174" s="232"/>
      <c r="H174" s="235">
        <v>32</v>
      </c>
      <c r="I174" s="236"/>
      <c r="J174" s="232"/>
      <c r="K174" s="232"/>
      <c r="L174" s="237"/>
      <c r="M174" s="238"/>
      <c r="N174" s="239"/>
      <c r="O174" s="239"/>
      <c r="P174" s="239"/>
      <c r="Q174" s="239"/>
      <c r="R174" s="239"/>
      <c r="S174" s="239"/>
      <c r="T174" s="240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1" t="s">
        <v>147</v>
      </c>
      <c r="AU174" s="241" t="s">
        <v>91</v>
      </c>
      <c r="AV174" s="14" t="s">
        <v>91</v>
      </c>
      <c r="AW174" s="14" t="s">
        <v>43</v>
      </c>
      <c r="AX174" s="14" t="s">
        <v>23</v>
      </c>
      <c r="AY174" s="241" t="s">
        <v>137</v>
      </c>
    </row>
    <row r="175" s="2" customFormat="1" ht="24.15" customHeight="1">
      <c r="A175" s="41"/>
      <c r="B175" s="42"/>
      <c r="C175" s="261" t="s">
        <v>410</v>
      </c>
      <c r="D175" s="261" t="s">
        <v>285</v>
      </c>
      <c r="E175" s="262" t="s">
        <v>2452</v>
      </c>
      <c r="F175" s="263" t="s">
        <v>2453</v>
      </c>
      <c r="G175" s="264" t="s">
        <v>280</v>
      </c>
      <c r="H175" s="265">
        <v>35.200000000000003</v>
      </c>
      <c r="I175" s="266"/>
      <c r="J175" s="267">
        <f>ROUND(I175*H175,2)</f>
        <v>0</v>
      </c>
      <c r="K175" s="263" t="s">
        <v>226</v>
      </c>
      <c r="L175" s="268"/>
      <c r="M175" s="269" t="s">
        <v>36</v>
      </c>
      <c r="N175" s="270" t="s">
        <v>53</v>
      </c>
      <c r="O175" s="87"/>
      <c r="P175" s="216">
        <f>O175*H175</f>
        <v>0</v>
      </c>
      <c r="Q175" s="216">
        <v>6.9999999999999994E-05</v>
      </c>
      <c r="R175" s="216">
        <f>Q175*H175</f>
        <v>0.002464</v>
      </c>
      <c r="S175" s="216">
        <v>0</v>
      </c>
      <c r="T175" s="217">
        <f>S175*H175</f>
        <v>0</v>
      </c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R175" s="218" t="s">
        <v>979</v>
      </c>
      <c r="AT175" s="218" t="s">
        <v>285</v>
      </c>
      <c r="AU175" s="218" t="s">
        <v>91</v>
      </c>
      <c r="AY175" s="19" t="s">
        <v>137</v>
      </c>
      <c r="BE175" s="219">
        <f>IF(N175="základní",J175,0)</f>
        <v>0</v>
      </c>
      <c r="BF175" s="219">
        <f>IF(N175="snížená",J175,0)</f>
        <v>0</v>
      </c>
      <c r="BG175" s="219">
        <f>IF(N175="zákl. přenesená",J175,0)</f>
        <v>0</v>
      </c>
      <c r="BH175" s="219">
        <f>IF(N175="sníž. přenesená",J175,0)</f>
        <v>0</v>
      </c>
      <c r="BI175" s="219">
        <f>IF(N175="nulová",J175,0)</f>
        <v>0</v>
      </c>
      <c r="BJ175" s="19" t="s">
        <v>23</v>
      </c>
      <c r="BK175" s="219">
        <f>ROUND(I175*H175,2)</f>
        <v>0</v>
      </c>
      <c r="BL175" s="19" t="s">
        <v>979</v>
      </c>
      <c r="BM175" s="218" t="s">
        <v>2454</v>
      </c>
    </row>
    <row r="176" s="14" customFormat="1">
      <c r="A176" s="14"/>
      <c r="B176" s="231"/>
      <c r="C176" s="232"/>
      <c r="D176" s="222" t="s">
        <v>147</v>
      </c>
      <c r="E176" s="233" t="s">
        <v>36</v>
      </c>
      <c r="F176" s="234" t="s">
        <v>2455</v>
      </c>
      <c r="G176" s="232"/>
      <c r="H176" s="235">
        <v>35.200000000000003</v>
      </c>
      <c r="I176" s="236"/>
      <c r="J176" s="232"/>
      <c r="K176" s="232"/>
      <c r="L176" s="237"/>
      <c r="M176" s="280"/>
      <c r="N176" s="281"/>
      <c r="O176" s="281"/>
      <c r="P176" s="281"/>
      <c r="Q176" s="281"/>
      <c r="R176" s="281"/>
      <c r="S176" s="281"/>
      <c r="T176" s="282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1" t="s">
        <v>147</v>
      </c>
      <c r="AU176" s="241" t="s">
        <v>91</v>
      </c>
      <c r="AV176" s="14" t="s">
        <v>91</v>
      </c>
      <c r="AW176" s="14" t="s">
        <v>43</v>
      </c>
      <c r="AX176" s="14" t="s">
        <v>23</v>
      </c>
      <c r="AY176" s="241" t="s">
        <v>137</v>
      </c>
    </row>
    <row r="177" s="2" customFormat="1" ht="6.96" customHeight="1">
      <c r="A177" s="41"/>
      <c r="B177" s="62"/>
      <c r="C177" s="63"/>
      <c r="D177" s="63"/>
      <c r="E177" s="63"/>
      <c r="F177" s="63"/>
      <c r="G177" s="63"/>
      <c r="H177" s="63"/>
      <c r="I177" s="63"/>
      <c r="J177" s="63"/>
      <c r="K177" s="63"/>
      <c r="L177" s="47"/>
      <c r="M177" s="41"/>
      <c r="O177" s="41"/>
      <c r="P177" s="41"/>
      <c r="Q177" s="41"/>
      <c r="R177" s="41"/>
      <c r="S177" s="41"/>
      <c r="T177" s="41"/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</row>
  </sheetData>
  <sheetProtection sheet="1" autoFilter="0" formatColumns="0" formatRows="0" objects="1" scenarios="1" spinCount="100000" saltValue="Swc875ZYGrGC6DrbHxEpe9cPzCwfi/G7+/Ol9ipS29iRsBp+Vvx3LPBxUqgmwtQgw67um/esDa1v2pvA+Lu4ow==" hashValue="qduoD9vmxsDlkPHAymcoF3Qvo3sDr/eCdfrk+ArQaAIhWpyn7q6WWxYjY3q0F+ufjq5bZx4C9WI1jk5TjWoAzQ==" algorithmName="SHA-512" password="CC35"/>
  <autoFilter ref="C86:K176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0" r:id="rId1" display="https://podminky.urs.cz/item/CS_URS_2021_02/113106123"/>
    <hyperlink ref="F94" r:id="rId2" display="https://podminky.urs.cz/item/CS_URS_2021_02/596211111"/>
    <hyperlink ref="F100" r:id="rId3" display="https://podminky.urs.cz/item/CS_URS_2021_02/899911111"/>
    <hyperlink ref="F107" r:id="rId4" display="https://podminky.urs.cz/item/CS_URS_2021_02/132251103"/>
    <hyperlink ref="F117" r:id="rId5" display="https://podminky.urs.cz/item/CS_URS_2021_02/722173985"/>
    <hyperlink ref="F120" r:id="rId6" display="https://podminky.urs.cz/item/CS_URS_2021_02/151101101"/>
    <hyperlink ref="F124" r:id="rId7" display="https://podminky.urs.cz/item/CS_URS_2021_02/151101111"/>
    <hyperlink ref="F127" r:id="rId8" display="https://podminky.urs.cz/item/CS_URS_2021_02/162251102"/>
    <hyperlink ref="F130" r:id="rId9" display="https://podminky.urs.cz/item/CS_URS_2021_02/162751117"/>
    <hyperlink ref="F133" r:id="rId10" display="https://podminky.urs.cz/item/CS_URS_2021_02/171201231"/>
    <hyperlink ref="F136" r:id="rId11" display="https://podminky.urs.cz/item/CS_URS_2021_02/167151101"/>
    <hyperlink ref="F139" r:id="rId12" display="https://podminky.urs.cz/item/CS_URS_2021_02/174151101"/>
    <hyperlink ref="F142" r:id="rId13" display="https://podminky.urs.cz/item/CS_URS_2021_02/175111101"/>
    <hyperlink ref="F148" r:id="rId14" display="https://podminky.urs.cz/item/CS_URS_2021_02/181102302"/>
    <hyperlink ref="F156" r:id="rId15" display="https://podminky.urs.cz/item/CS_URS_2021_02/722182014"/>
    <hyperlink ref="F160" r:id="rId16" display="https://podminky.urs.cz/item/CS_URS_2021_02/722262162"/>
    <hyperlink ref="F165" r:id="rId17" display="https://podminky.urs.cz/item/CS_URS_2021_02/722290226"/>
    <hyperlink ref="F169" r:id="rId18" display="https://podminky.urs.cz/item/CS_URS_2021_02/998722101"/>
    <hyperlink ref="F173" r:id="rId19" display="https://podminky.urs.cz/item/CS_URS_2021_02/2108013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0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106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2"/>
      <c r="AT3" s="19" t="s">
        <v>91</v>
      </c>
    </row>
    <row r="4" s="1" customFormat="1" ht="24.96" customHeight="1">
      <c r="B4" s="22"/>
      <c r="D4" s="133" t="s">
        <v>110</v>
      </c>
      <c r="L4" s="22"/>
      <c r="M4" s="13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5" t="s">
        <v>16</v>
      </c>
      <c r="L6" s="22"/>
    </row>
    <row r="7" s="1" customFormat="1" ht="16.5" customHeight="1">
      <c r="B7" s="22"/>
      <c r="E7" s="136" t="str">
        <f>'Rekapitulace stavby'!K6</f>
        <v>MŠ Horní Bludovice</v>
      </c>
      <c r="F7" s="135"/>
      <c r="G7" s="135"/>
      <c r="H7" s="135"/>
      <c r="L7" s="22"/>
    </row>
    <row r="8" s="2" customFormat="1" ht="12" customHeight="1">
      <c r="A8" s="41"/>
      <c r="B8" s="47"/>
      <c r="C8" s="41"/>
      <c r="D8" s="135" t="s">
        <v>111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2456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19</v>
      </c>
      <c r="E11" s="41"/>
      <c r="F11" s="139" t="s">
        <v>36</v>
      </c>
      <c r="G11" s="41"/>
      <c r="H11" s="41"/>
      <c r="I11" s="135" t="s">
        <v>21</v>
      </c>
      <c r="J11" s="139" t="s">
        <v>36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24</v>
      </c>
      <c r="E12" s="41"/>
      <c r="F12" s="139" t="s">
        <v>25</v>
      </c>
      <c r="G12" s="41"/>
      <c r="H12" s="41"/>
      <c r="I12" s="135" t="s">
        <v>26</v>
      </c>
      <c r="J12" s="140" t="str">
        <f>'Rekapitulace stavby'!AN8</f>
        <v>12. 8. 2022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34</v>
      </c>
      <c r="E14" s="41"/>
      <c r="F14" s="41"/>
      <c r="G14" s="41"/>
      <c r="H14" s="41"/>
      <c r="I14" s="135" t="s">
        <v>35</v>
      </c>
      <c r="J14" s="139" t="s">
        <v>36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37</v>
      </c>
      <c r="F15" s="41"/>
      <c r="G15" s="41"/>
      <c r="H15" s="41"/>
      <c r="I15" s="135" t="s">
        <v>38</v>
      </c>
      <c r="J15" s="139" t="s">
        <v>36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39</v>
      </c>
      <c r="E17" s="41"/>
      <c r="F17" s="41"/>
      <c r="G17" s="41"/>
      <c r="H17" s="41"/>
      <c r="I17" s="135" t="s">
        <v>35</v>
      </c>
      <c r="J17" s="35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5" t="str">
        <f>'Rekapitulace stavby'!E14</f>
        <v>Vyplň údaj</v>
      </c>
      <c r="F18" s="139"/>
      <c r="G18" s="139"/>
      <c r="H18" s="139"/>
      <c r="I18" s="135" t="s">
        <v>38</v>
      </c>
      <c r="J18" s="35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41</v>
      </c>
      <c r="E20" s="41"/>
      <c r="F20" s="41"/>
      <c r="G20" s="41"/>
      <c r="H20" s="41"/>
      <c r="I20" s="135" t="s">
        <v>35</v>
      </c>
      <c r="J20" s="139" t="s">
        <v>36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42</v>
      </c>
      <c r="F21" s="41"/>
      <c r="G21" s="41"/>
      <c r="H21" s="41"/>
      <c r="I21" s="135" t="s">
        <v>38</v>
      </c>
      <c r="J21" s="139" t="s">
        <v>36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44</v>
      </c>
      <c r="E23" s="41"/>
      <c r="F23" s="41"/>
      <c r="G23" s="41"/>
      <c r="H23" s="41"/>
      <c r="I23" s="135" t="s">
        <v>35</v>
      </c>
      <c r="J23" s="139" t="s">
        <v>36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45</v>
      </c>
      <c r="F24" s="41"/>
      <c r="G24" s="41"/>
      <c r="H24" s="41"/>
      <c r="I24" s="135" t="s">
        <v>38</v>
      </c>
      <c r="J24" s="139" t="s">
        <v>36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46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36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48</v>
      </c>
      <c r="E30" s="41"/>
      <c r="F30" s="41"/>
      <c r="G30" s="41"/>
      <c r="H30" s="41"/>
      <c r="I30" s="41"/>
      <c r="J30" s="147">
        <f>ROUND(J92,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50</v>
      </c>
      <c r="G32" s="41"/>
      <c r="H32" s="41"/>
      <c r="I32" s="148" t="s">
        <v>49</v>
      </c>
      <c r="J32" s="148" t="s">
        <v>51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52</v>
      </c>
      <c r="E33" s="135" t="s">
        <v>53</v>
      </c>
      <c r="F33" s="150">
        <f>ROUND((SUM(BE92:BE258)),  2)</f>
        <v>0</v>
      </c>
      <c r="G33" s="41"/>
      <c r="H33" s="41"/>
      <c r="I33" s="151">
        <v>0.20999999999999999</v>
      </c>
      <c r="J33" s="150">
        <f>ROUND(((SUM(BE92:BE258))*I33),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54</v>
      </c>
      <c r="F34" s="150">
        <f>ROUND((SUM(BF92:BF258)),  2)</f>
        <v>0</v>
      </c>
      <c r="G34" s="41"/>
      <c r="H34" s="41"/>
      <c r="I34" s="151">
        <v>0.12</v>
      </c>
      <c r="J34" s="150">
        <f>ROUND(((SUM(BF92:BF258))*I34),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55</v>
      </c>
      <c r="F35" s="150">
        <f>ROUND((SUM(BG92:BG258)),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56</v>
      </c>
      <c r="F36" s="150">
        <f>ROUND((SUM(BH92:BH258)),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57</v>
      </c>
      <c r="F37" s="150">
        <f>ROUND((SUM(BI92:BI258)),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58</v>
      </c>
      <c r="E39" s="154"/>
      <c r="F39" s="154"/>
      <c r="G39" s="155" t="s">
        <v>59</v>
      </c>
      <c r="H39" s="156" t="s">
        <v>60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5" t="s">
        <v>113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4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MŠ Horní Bludovice</v>
      </c>
      <c r="F48" s="34"/>
      <c r="G48" s="34"/>
      <c r="H48" s="34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4" t="s">
        <v>111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04 - dešťová a splašková kanalizace + ČOV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4" t="s">
        <v>24</v>
      </c>
      <c r="D52" s="43"/>
      <c r="E52" s="43"/>
      <c r="F52" s="29" t="str">
        <f>F12</f>
        <v>Horní Bludovice</v>
      </c>
      <c r="G52" s="43"/>
      <c r="H52" s="43"/>
      <c r="I52" s="34" t="s">
        <v>26</v>
      </c>
      <c r="J52" s="75" t="str">
        <f>IF(J12="","",J12)</f>
        <v>12. 8. 2022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4" t="s">
        <v>34</v>
      </c>
      <c r="D54" s="43"/>
      <c r="E54" s="43"/>
      <c r="F54" s="29" t="str">
        <f>E15</f>
        <v>Obec Horní Bludovice</v>
      </c>
      <c r="G54" s="43"/>
      <c r="H54" s="43"/>
      <c r="I54" s="34" t="s">
        <v>41</v>
      </c>
      <c r="J54" s="39" t="str">
        <f>E21</f>
        <v>Stavební Klinika s.r.o.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4" t="s">
        <v>39</v>
      </c>
      <c r="D55" s="43"/>
      <c r="E55" s="43"/>
      <c r="F55" s="29" t="str">
        <f>IF(E18="","",E18)</f>
        <v>Vyplň údaj</v>
      </c>
      <c r="G55" s="43"/>
      <c r="H55" s="43"/>
      <c r="I55" s="34" t="s">
        <v>44</v>
      </c>
      <c r="J55" s="39" t="str">
        <f>E24</f>
        <v>Ing. Jiří Novotný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114</v>
      </c>
      <c r="D57" s="165"/>
      <c r="E57" s="165"/>
      <c r="F57" s="165"/>
      <c r="G57" s="165"/>
      <c r="H57" s="165"/>
      <c r="I57" s="165"/>
      <c r="J57" s="166" t="s">
        <v>115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80</v>
      </c>
      <c r="D59" s="43"/>
      <c r="E59" s="43"/>
      <c r="F59" s="43"/>
      <c r="G59" s="43"/>
      <c r="H59" s="43"/>
      <c r="I59" s="43"/>
      <c r="J59" s="105">
        <f>J92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19" t="s">
        <v>116</v>
      </c>
    </row>
    <row r="60" s="9" customFormat="1" ht="24.96" customHeight="1">
      <c r="A60" s="9"/>
      <c r="B60" s="168"/>
      <c r="C60" s="169"/>
      <c r="D60" s="170" t="s">
        <v>2457</v>
      </c>
      <c r="E60" s="171"/>
      <c r="F60" s="171"/>
      <c r="G60" s="171"/>
      <c r="H60" s="171"/>
      <c r="I60" s="171"/>
      <c r="J60" s="172">
        <f>J93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8"/>
      <c r="C61" s="169"/>
      <c r="D61" s="170" t="s">
        <v>188</v>
      </c>
      <c r="E61" s="171"/>
      <c r="F61" s="171"/>
      <c r="G61" s="171"/>
      <c r="H61" s="171"/>
      <c r="I61" s="171"/>
      <c r="J61" s="172">
        <f>J100</f>
        <v>0</v>
      </c>
      <c r="K61" s="169"/>
      <c r="L61" s="173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10" customFormat="1" ht="19.92" customHeight="1">
      <c r="A62" s="10"/>
      <c r="B62" s="174"/>
      <c r="C62" s="175"/>
      <c r="D62" s="176" t="s">
        <v>189</v>
      </c>
      <c r="E62" s="177"/>
      <c r="F62" s="177"/>
      <c r="G62" s="177"/>
      <c r="H62" s="177"/>
      <c r="I62" s="177"/>
      <c r="J62" s="178">
        <f>J101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190</v>
      </c>
      <c r="E63" s="177"/>
      <c r="F63" s="177"/>
      <c r="G63" s="177"/>
      <c r="H63" s="177"/>
      <c r="I63" s="177"/>
      <c r="J63" s="178">
        <f>J155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191</v>
      </c>
      <c r="E64" s="177"/>
      <c r="F64" s="177"/>
      <c r="G64" s="177"/>
      <c r="H64" s="177"/>
      <c r="I64" s="177"/>
      <c r="J64" s="178">
        <f>J163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192</v>
      </c>
      <c r="E65" s="177"/>
      <c r="F65" s="177"/>
      <c r="G65" s="177"/>
      <c r="H65" s="177"/>
      <c r="I65" s="177"/>
      <c r="J65" s="178">
        <f>J174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4"/>
      <c r="C66" s="175"/>
      <c r="D66" s="176" t="s">
        <v>194</v>
      </c>
      <c r="E66" s="177"/>
      <c r="F66" s="177"/>
      <c r="G66" s="177"/>
      <c r="H66" s="177"/>
      <c r="I66" s="177"/>
      <c r="J66" s="178">
        <f>J185</f>
        <v>0</v>
      </c>
      <c r="K66" s="175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8"/>
      <c r="C67" s="169"/>
      <c r="D67" s="170" t="s">
        <v>201</v>
      </c>
      <c r="E67" s="171"/>
      <c r="F67" s="171"/>
      <c r="G67" s="171"/>
      <c r="H67" s="171"/>
      <c r="I67" s="171"/>
      <c r="J67" s="172">
        <f>J226</f>
        <v>0</v>
      </c>
      <c r="K67" s="169"/>
      <c r="L67" s="173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74"/>
      <c r="C68" s="175"/>
      <c r="D68" s="176" t="s">
        <v>202</v>
      </c>
      <c r="E68" s="177"/>
      <c r="F68" s="177"/>
      <c r="G68" s="177"/>
      <c r="H68" s="177"/>
      <c r="I68" s="177"/>
      <c r="J68" s="178">
        <f>J227</f>
        <v>0</v>
      </c>
      <c r="K68" s="175"/>
      <c r="L68" s="17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4"/>
      <c r="C69" s="175"/>
      <c r="D69" s="176" t="s">
        <v>205</v>
      </c>
      <c r="E69" s="177"/>
      <c r="F69" s="177"/>
      <c r="G69" s="177"/>
      <c r="H69" s="177"/>
      <c r="I69" s="177"/>
      <c r="J69" s="178">
        <f>J240</f>
        <v>0</v>
      </c>
      <c r="K69" s="175"/>
      <c r="L69" s="17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68"/>
      <c r="C70" s="169"/>
      <c r="D70" s="170" t="s">
        <v>216</v>
      </c>
      <c r="E70" s="171"/>
      <c r="F70" s="171"/>
      <c r="G70" s="171"/>
      <c r="H70" s="171"/>
      <c r="I70" s="171"/>
      <c r="J70" s="172">
        <f>J244</f>
        <v>0</v>
      </c>
      <c r="K70" s="169"/>
      <c r="L70" s="173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74"/>
      <c r="C71" s="175"/>
      <c r="D71" s="176" t="s">
        <v>2458</v>
      </c>
      <c r="E71" s="177"/>
      <c r="F71" s="177"/>
      <c r="G71" s="177"/>
      <c r="H71" s="177"/>
      <c r="I71" s="177"/>
      <c r="J71" s="178">
        <f>J245</f>
        <v>0</v>
      </c>
      <c r="K71" s="175"/>
      <c r="L71" s="179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4"/>
      <c r="C72" s="175"/>
      <c r="D72" s="176" t="s">
        <v>2459</v>
      </c>
      <c r="E72" s="177"/>
      <c r="F72" s="177"/>
      <c r="G72" s="177"/>
      <c r="H72" s="177"/>
      <c r="I72" s="177"/>
      <c r="J72" s="178">
        <f>J254</f>
        <v>0</v>
      </c>
      <c r="K72" s="175"/>
      <c r="L72" s="179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2" customFormat="1" ht="21.84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3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6.96" customHeight="1">
      <c r="A74" s="41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8" s="2" customFormat="1" ht="6.96" customHeight="1">
      <c r="A78" s="41"/>
      <c r="B78" s="64"/>
      <c r="C78" s="65"/>
      <c r="D78" s="65"/>
      <c r="E78" s="65"/>
      <c r="F78" s="65"/>
      <c r="G78" s="65"/>
      <c r="H78" s="65"/>
      <c r="I78" s="65"/>
      <c r="J78" s="65"/>
      <c r="K78" s="65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24.96" customHeight="1">
      <c r="A79" s="41"/>
      <c r="B79" s="42"/>
      <c r="C79" s="25" t="s">
        <v>122</v>
      </c>
      <c r="D79" s="43"/>
      <c r="E79" s="43"/>
      <c r="F79" s="43"/>
      <c r="G79" s="43"/>
      <c r="H79" s="43"/>
      <c r="I79" s="43"/>
      <c r="J79" s="43"/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2" customHeight="1">
      <c r="A81" s="41"/>
      <c r="B81" s="42"/>
      <c r="C81" s="34" t="s">
        <v>16</v>
      </c>
      <c r="D81" s="43"/>
      <c r="E81" s="43"/>
      <c r="F81" s="43"/>
      <c r="G81" s="43"/>
      <c r="H81" s="43"/>
      <c r="I81" s="43"/>
      <c r="J81" s="43"/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6.5" customHeight="1">
      <c r="A82" s="41"/>
      <c r="B82" s="42"/>
      <c r="C82" s="43"/>
      <c r="D82" s="43"/>
      <c r="E82" s="163" t="str">
        <f>E7</f>
        <v>MŠ Horní Bludovice</v>
      </c>
      <c r="F82" s="34"/>
      <c r="G82" s="34"/>
      <c r="H82" s="34"/>
      <c r="I82" s="43"/>
      <c r="J82" s="43"/>
      <c r="K82" s="43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2" customHeight="1">
      <c r="A83" s="41"/>
      <c r="B83" s="42"/>
      <c r="C83" s="34" t="s">
        <v>111</v>
      </c>
      <c r="D83" s="43"/>
      <c r="E83" s="43"/>
      <c r="F83" s="43"/>
      <c r="G83" s="43"/>
      <c r="H83" s="43"/>
      <c r="I83" s="43"/>
      <c r="J83" s="43"/>
      <c r="K83" s="43"/>
      <c r="L83" s="13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6.5" customHeight="1">
      <c r="A84" s="41"/>
      <c r="B84" s="42"/>
      <c r="C84" s="43"/>
      <c r="D84" s="43"/>
      <c r="E84" s="72" t="str">
        <f>E9</f>
        <v>04 - dešťová a splašková kanalizace + ČOV</v>
      </c>
      <c r="F84" s="43"/>
      <c r="G84" s="43"/>
      <c r="H84" s="43"/>
      <c r="I84" s="43"/>
      <c r="J84" s="43"/>
      <c r="K84" s="43"/>
      <c r="L84" s="13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6.96" customHeight="1">
      <c r="A85" s="41"/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13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2" customHeight="1">
      <c r="A86" s="41"/>
      <c r="B86" s="42"/>
      <c r="C86" s="34" t="s">
        <v>24</v>
      </c>
      <c r="D86" s="43"/>
      <c r="E86" s="43"/>
      <c r="F86" s="29" t="str">
        <f>F12</f>
        <v>Horní Bludovice</v>
      </c>
      <c r="G86" s="43"/>
      <c r="H86" s="43"/>
      <c r="I86" s="34" t="s">
        <v>26</v>
      </c>
      <c r="J86" s="75" t="str">
        <f>IF(J12="","",J12)</f>
        <v>12. 8. 2022</v>
      </c>
      <c r="K86" s="43"/>
      <c r="L86" s="13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6.96" customHeight="1">
      <c r="A87" s="41"/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13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5.15" customHeight="1">
      <c r="A88" s="41"/>
      <c r="B88" s="42"/>
      <c r="C88" s="34" t="s">
        <v>34</v>
      </c>
      <c r="D88" s="43"/>
      <c r="E88" s="43"/>
      <c r="F88" s="29" t="str">
        <f>E15</f>
        <v>Obec Horní Bludovice</v>
      </c>
      <c r="G88" s="43"/>
      <c r="H88" s="43"/>
      <c r="I88" s="34" t="s">
        <v>41</v>
      </c>
      <c r="J88" s="39" t="str">
        <f>E21</f>
        <v>Stavební Klinika s.r.o.</v>
      </c>
      <c r="K88" s="43"/>
      <c r="L88" s="13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5.15" customHeight="1">
      <c r="A89" s="41"/>
      <c r="B89" s="42"/>
      <c r="C89" s="34" t="s">
        <v>39</v>
      </c>
      <c r="D89" s="43"/>
      <c r="E89" s="43"/>
      <c r="F89" s="29" t="str">
        <f>IF(E18="","",E18)</f>
        <v>Vyplň údaj</v>
      </c>
      <c r="G89" s="43"/>
      <c r="H89" s="43"/>
      <c r="I89" s="34" t="s">
        <v>44</v>
      </c>
      <c r="J89" s="39" t="str">
        <f>E24</f>
        <v>Ing. Jiří Novotný</v>
      </c>
      <c r="K89" s="43"/>
      <c r="L89" s="13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10.32" customHeight="1">
      <c r="A90" s="41"/>
      <c r="B90" s="42"/>
      <c r="C90" s="43"/>
      <c r="D90" s="43"/>
      <c r="E90" s="43"/>
      <c r="F90" s="43"/>
      <c r="G90" s="43"/>
      <c r="H90" s="43"/>
      <c r="I90" s="43"/>
      <c r="J90" s="43"/>
      <c r="K90" s="43"/>
      <c r="L90" s="137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11" customFormat="1" ht="29.28" customHeight="1">
      <c r="A91" s="180"/>
      <c r="B91" s="181"/>
      <c r="C91" s="182" t="s">
        <v>123</v>
      </c>
      <c r="D91" s="183" t="s">
        <v>67</v>
      </c>
      <c r="E91" s="183" t="s">
        <v>63</v>
      </c>
      <c r="F91" s="183" t="s">
        <v>64</v>
      </c>
      <c r="G91" s="183" t="s">
        <v>124</v>
      </c>
      <c r="H91" s="183" t="s">
        <v>125</v>
      </c>
      <c r="I91" s="183" t="s">
        <v>126</v>
      </c>
      <c r="J91" s="183" t="s">
        <v>115</v>
      </c>
      <c r="K91" s="184" t="s">
        <v>127</v>
      </c>
      <c r="L91" s="185"/>
      <c r="M91" s="95" t="s">
        <v>36</v>
      </c>
      <c r="N91" s="96" t="s">
        <v>52</v>
      </c>
      <c r="O91" s="96" t="s">
        <v>128</v>
      </c>
      <c r="P91" s="96" t="s">
        <v>129</v>
      </c>
      <c r="Q91" s="96" t="s">
        <v>130</v>
      </c>
      <c r="R91" s="96" t="s">
        <v>131</v>
      </c>
      <c r="S91" s="96" t="s">
        <v>132</v>
      </c>
      <c r="T91" s="97" t="s">
        <v>133</v>
      </c>
      <c r="U91" s="180"/>
      <c r="V91" s="180"/>
      <c r="W91" s="180"/>
      <c r="X91" s="180"/>
      <c r="Y91" s="180"/>
      <c r="Z91" s="180"/>
      <c r="AA91" s="180"/>
      <c r="AB91" s="180"/>
      <c r="AC91" s="180"/>
      <c r="AD91" s="180"/>
      <c r="AE91" s="180"/>
    </row>
    <row r="92" s="2" customFormat="1" ht="22.8" customHeight="1">
      <c r="A92" s="41"/>
      <c r="B92" s="42"/>
      <c r="C92" s="102" t="s">
        <v>134</v>
      </c>
      <c r="D92" s="43"/>
      <c r="E92" s="43"/>
      <c r="F92" s="43"/>
      <c r="G92" s="43"/>
      <c r="H92" s="43"/>
      <c r="I92" s="43"/>
      <c r="J92" s="186">
        <f>BK92</f>
        <v>0</v>
      </c>
      <c r="K92" s="43"/>
      <c r="L92" s="47"/>
      <c r="M92" s="98"/>
      <c r="N92" s="187"/>
      <c r="O92" s="99"/>
      <c r="P92" s="188">
        <f>P93+P100+P226+P244</f>
        <v>0</v>
      </c>
      <c r="Q92" s="99"/>
      <c r="R92" s="188">
        <f>R93+R100+R226+R244</f>
        <v>116.12130925</v>
      </c>
      <c r="S92" s="99"/>
      <c r="T92" s="189">
        <f>T93+T100+T226+T244</f>
        <v>0.055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19" t="s">
        <v>81</v>
      </c>
      <c r="AU92" s="19" t="s">
        <v>116</v>
      </c>
      <c r="BK92" s="190">
        <f>BK93+BK100+BK226+BK244</f>
        <v>0</v>
      </c>
    </row>
    <row r="93" s="12" customFormat="1" ht="25.92" customHeight="1">
      <c r="A93" s="12"/>
      <c r="B93" s="191"/>
      <c r="C93" s="192"/>
      <c r="D93" s="193" t="s">
        <v>81</v>
      </c>
      <c r="E93" s="194" t="s">
        <v>277</v>
      </c>
      <c r="F93" s="194" t="s">
        <v>1885</v>
      </c>
      <c r="G93" s="192"/>
      <c r="H93" s="192"/>
      <c r="I93" s="195"/>
      <c r="J93" s="196">
        <f>BK93</f>
        <v>0</v>
      </c>
      <c r="K93" s="192"/>
      <c r="L93" s="197"/>
      <c r="M93" s="198"/>
      <c r="N93" s="199"/>
      <c r="O93" s="199"/>
      <c r="P93" s="200">
        <f>SUM(P94:P99)</f>
        <v>0</v>
      </c>
      <c r="Q93" s="199"/>
      <c r="R93" s="200">
        <f>SUM(R94:R99)</f>
        <v>1.2242200000000001</v>
      </c>
      <c r="S93" s="199"/>
      <c r="T93" s="201">
        <f>SUM(T94:T99)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2" t="s">
        <v>23</v>
      </c>
      <c r="AT93" s="203" t="s">
        <v>81</v>
      </c>
      <c r="AU93" s="203" t="s">
        <v>82</v>
      </c>
      <c r="AY93" s="202" t="s">
        <v>137</v>
      </c>
      <c r="BK93" s="204">
        <f>SUM(BK94:BK99)</f>
        <v>0</v>
      </c>
    </row>
    <row r="94" s="2" customFormat="1" ht="49.05" customHeight="1">
      <c r="A94" s="41"/>
      <c r="B94" s="42"/>
      <c r="C94" s="207" t="s">
        <v>23</v>
      </c>
      <c r="D94" s="207" t="s">
        <v>140</v>
      </c>
      <c r="E94" s="208" t="s">
        <v>2460</v>
      </c>
      <c r="F94" s="209" t="s">
        <v>2461</v>
      </c>
      <c r="G94" s="210" t="s">
        <v>280</v>
      </c>
      <c r="H94" s="211">
        <v>0.5</v>
      </c>
      <c r="I94" s="212"/>
      <c r="J94" s="213">
        <f>ROUND(I94*H94,2)</f>
        <v>0</v>
      </c>
      <c r="K94" s="209" t="s">
        <v>226</v>
      </c>
      <c r="L94" s="47"/>
      <c r="M94" s="214" t="s">
        <v>36</v>
      </c>
      <c r="N94" s="215" t="s">
        <v>53</v>
      </c>
      <c r="O94" s="87"/>
      <c r="P94" s="216">
        <f>O94*H94</f>
        <v>0</v>
      </c>
      <c r="Q94" s="216">
        <v>0</v>
      </c>
      <c r="R94" s="216">
        <f>Q94*H94</f>
        <v>0</v>
      </c>
      <c r="S94" s="216">
        <v>0</v>
      </c>
      <c r="T94" s="217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18" t="s">
        <v>150</v>
      </c>
      <c r="AT94" s="218" t="s">
        <v>140</v>
      </c>
      <c r="AU94" s="218" t="s">
        <v>23</v>
      </c>
      <c r="AY94" s="19" t="s">
        <v>137</v>
      </c>
      <c r="BE94" s="219">
        <f>IF(N94="základní",J94,0)</f>
        <v>0</v>
      </c>
      <c r="BF94" s="219">
        <f>IF(N94="snížená",J94,0)</f>
        <v>0</v>
      </c>
      <c r="BG94" s="219">
        <f>IF(N94="zákl. přenesená",J94,0)</f>
        <v>0</v>
      </c>
      <c r="BH94" s="219">
        <f>IF(N94="sníž. přenesená",J94,0)</f>
        <v>0</v>
      </c>
      <c r="BI94" s="219">
        <f>IF(N94="nulová",J94,0)</f>
        <v>0</v>
      </c>
      <c r="BJ94" s="19" t="s">
        <v>23</v>
      </c>
      <c r="BK94" s="219">
        <f>ROUND(I94*H94,2)</f>
        <v>0</v>
      </c>
      <c r="BL94" s="19" t="s">
        <v>150</v>
      </c>
      <c r="BM94" s="218" t="s">
        <v>2462</v>
      </c>
    </row>
    <row r="95" s="2" customFormat="1">
      <c r="A95" s="41"/>
      <c r="B95" s="42"/>
      <c r="C95" s="43"/>
      <c r="D95" s="256" t="s">
        <v>228</v>
      </c>
      <c r="E95" s="43"/>
      <c r="F95" s="257" t="s">
        <v>2463</v>
      </c>
      <c r="G95" s="43"/>
      <c r="H95" s="43"/>
      <c r="I95" s="258"/>
      <c r="J95" s="43"/>
      <c r="K95" s="43"/>
      <c r="L95" s="47"/>
      <c r="M95" s="259"/>
      <c r="N95" s="260"/>
      <c r="O95" s="87"/>
      <c r="P95" s="87"/>
      <c r="Q95" s="87"/>
      <c r="R95" s="87"/>
      <c r="S95" s="87"/>
      <c r="T95" s="88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19" t="s">
        <v>228</v>
      </c>
      <c r="AU95" s="19" t="s">
        <v>23</v>
      </c>
    </row>
    <row r="96" s="2" customFormat="1" ht="24.15" customHeight="1">
      <c r="A96" s="41"/>
      <c r="B96" s="42"/>
      <c r="C96" s="207" t="s">
        <v>91</v>
      </c>
      <c r="D96" s="207" t="s">
        <v>140</v>
      </c>
      <c r="E96" s="208" t="s">
        <v>2464</v>
      </c>
      <c r="F96" s="209" t="s">
        <v>2465</v>
      </c>
      <c r="G96" s="210" t="s">
        <v>225</v>
      </c>
      <c r="H96" s="211">
        <v>2</v>
      </c>
      <c r="I96" s="212"/>
      <c r="J96" s="213">
        <f>ROUND(I96*H96,2)</f>
        <v>0</v>
      </c>
      <c r="K96" s="209" t="s">
        <v>226</v>
      </c>
      <c r="L96" s="47"/>
      <c r="M96" s="214" t="s">
        <v>36</v>
      </c>
      <c r="N96" s="215" t="s">
        <v>53</v>
      </c>
      <c r="O96" s="87"/>
      <c r="P96" s="216">
        <f>O96*H96</f>
        <v>0</v>
      </c>
      <c r="Q96" s="216">
        <v>0.61211000000000004</v>
      </c>
      <c r="R96" s="216">
        <f>Q96*H96</f>
        <v>1.2242200000000001</v>
      </c>
      <c r="S96" s="216">
        <v>0</v>
      </c>
      <c r="T96" s="217">
        <f>S96*H96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18" t="s">
        <v>150</v>
      </c>
      <c r="AT96" s="218" t="s">
        <v>140</v>
      </c>
      <c r="AU96" s="218" t="s">
        <v>23</v>
      </c>
      <c r="AY96" s="19" t="s">
        <v>137</v>
      </c>
      <c r="BE96" s="219">
        <f>IF(N96="základní",J96,0)</f>
        <v>0</v>
      </c>
      <c r="BF96" s="219">
        <f>IF(N96="snížená",J96,0)</f>
        <v>0</v>
      </c>
      <c r="BG96" s="219">
        <f>IF(N96="zákl. přenesená",J96,0)</f>
        <v>0</v>
      </c>
      <c r="BH96" s="219">
        <f>IF(N96="sníž. přenesená",J96,0)</f>
        <v>0</v>
      </c>
      <c r="BI96" s="219">
        <f>IF(N96="nulová",J96,0)</f>
        <v>0</v>
      </c>
      <c r="BJ96" s="19" t="s">
        <v>23</v>
      </c>
      <c r="BK96" s="219">
        <f>ROUND(I96*H96,2)</f>
        <v>0</v>
      </c>
      <c r="BL96" s="19" t="s">
        <v>150</v>
      </c>
      <c r="BM96" s="218" t="s">
        <v>2466</v>
      </c>
    </row>
    <row r="97" s="2" customFormat="1">
      <c r="A97" s="41"/>
      <c r="B97" s="42"/>
      <c r="C97" s="43"/>
      <c r="D97" s="256" t="s">
        <v>228</v>
      </c>
      <c r="E97" s="43"/>
      <c r="F97" s="257" t="s">
        <v>2467</v>
      </c>
      <c r="G97" s="43"/>
      <c r="H97" s="43"/>
      <c r="I97" s="258"/>
      <c r="J97" s="43"/>
      <c r="K97" s="43"/>
      <c r="L97" s="47"/>
      <c r="M97" s="259"/>
      <c r="N97" s="260"/>
      <c r="O97" s="87"/>
      <c r="P97" s="87"/>
      <c r="Q97" s="87"/>
      <c r="R97" s="87"/>
      <c r="S97" s="87"/>
      <c r="T97" s="88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19" t="s">
        <v>228</v>
      </c>
      <c r="AU97" s="19" t="s">
        <v>23</v>
      </c>
    </row>
    <row r="98" s="13" customFormat="1">
      <c r="A98" s="13"/>
      <c r="B98" s="220"/>
      <c r="C98" s="221"/>
      <c r="D98" s="222" t="s">
        <v>147</v>
      </c>
      <c r="E98" s="223" t="s">
        <v>36</v>
      </c>
      <c r="F98" s="224" t="s">
        <v>2468</v>
      </c>
      <c r="G98" s="221"/>
      <c r="H98" s="223" t="s">
        <v>36</v>
      </c>
      <c r="I98" s="225"/>
      <c r="J98" s="221"/>
      <c r="K98" s="221"/>
      <c r="L98" s="226"/>
      <c r="M98" s="227"/>
      <c r="N98" s="228"/>
      <c r="O98" s="228"/>
      <c r="P98" s="228"/>
      <c r="Q98" s="228"/>
      <c r="R98" s="228"/>
      <c r="S98" s="228"/>
      <c r="T98" s="229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0" t="s">
        <v>147</v>
      </c>
      <c r="AU98" s="230" t="s">
        <v>23</v>
      </c>
      <c r="AV98" s="13" t="s">
        <v>23</v>
      </c>
      <c r="AW98" s="13" t="s">
        <v>43</v>
      </c>
      <c r="AX98" s="13" t="s">
        <v>82</v>
      </c>
      <c r="AY98" s="230" t="s">
        <v>137</v>
      </c>
    </row>
    <row r="99" s="14" customFormat="1">
      <c r="A99" s="14"/>
      <c r="B99" s="231"/>
      <c r="C99" s="232"/>
      <c r="D99" s="222" t="s">
        <v>147</v>
      </c>
      <c r="E99" s="233" t="s">
        <v>36</v>
      </c>
      <c r="F99" s="234" t="s">
        <v>91</v>
      </c>
      <c r="G99" s="232"/>
      <c r="H99" s="235">
        <v>2</v>
      </c>
      <c r="I99" s="236"/>
      <c r="J99" s="232"/>
      <c r="K99" s="232"/>
      <c r="L99" s="237"/>
      <c r="M99" s="238"/>
      <c r="N99" s="239"/>
      <c r="O99" s="239"/>
      <c r="P99" s="239"/>
      <c r="Q99" s="239"/>
      <c r="R99" s="239"/>
      <c r="S99" s="239"/>
      <c r="T99" s="240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1" t="s">
        <v>147</v>
      </c>
      <c r="AU99" s="241" t="s">
        <v>23</v>
      </c>
      <c r="AV99" s="14" t="s">
        <v>91</v>
      </c>
      <c r="AW99" s="14" t="s">
        <v>43</v>
      </c>
      <c r="AX99" s="14" t="s">
        <v>23</v>
      </c>
      <c r="AY99" s="241" t="s">
        <v>137</v>
      </c>
    </row>
    <row r="100" s="12" customFormat="1" ht="25.92" customHeight="1">
      <c r="A100" s="12"/>
      <c r="B100" s="191"/>
      <c r="C100" s="192"/>
      <c r="D100" s="193" t="s">
        <v>81</v>
      </c>
      <c r="E100" s="194" t="s">
        <v>220</v>
      </c>
      <c r="F100" s="194" t="s">
        <v>221</v>
      </c>
      <c r="G100" s="192"/>
      <c r="H100" s="192"/>
      <c r="I100" s="195"/>
      <c r="J100" s="196">
        <f>BK100</f>
        <v>0</v>
      </c>
      <c r="K100" s="192"/>
      <c r="L100" s="197"/>
      <c r="M100" s="198"/>
      <c r="N100" s="199"/>
      <c r="O100" s="199"/>
      <c r="P100" s="200">
        <f>P101+P155+P163+P174+P185</f>
        <v>0</v>
      </c>
      <c r="Q100" s="199"/>
      <c r="R100" s="200">
        <f>R101+R155+R163+R174+R185</f>
        <v>114.62962499999999</v>
      </c>
      <c r="S100" s="199"/>
      <c r="T100" s="201">
        <f>T101+T155+T163+T174+T185</f>
        <v>0.055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2" t="s">
        <v>23</v>
      </c>
      <c r="AT100" s="203" t="s">
        <v>81</v>
      </c>
      <c r="AU100" s="203" t="s">
        <v>82</v>
      </c>
      <c r="AY100" s="202" t="s">
        <v>137</v>
      </c>
      <c r="BK100" s="204">
        <f>BK101+BK155+BK163+BK174+BK185</f>
        <v>0</v>
      </c>
    </row>
    <row r="101" s="12" customFormat="1" ht="22.8" customHeight="1">
      <c r="A101" s="12"/>
      <c r="B101" s="191"/>
      <c r="C101" s="192"/>
      <c r="D101" s="193" t="s">
        <v>81</v>
      </c>
      <c r="E101" s="205" t="s">
        <v>23</v>
      </c>
      <c r="F101" s="205" t="s">
        <v>222</v>
      </c>
      <c r="G101" s="192"/>
      <c r="H101" s="192"/>
      <c r="I101" s="195"/>
      <c r="J101" s="206">
        <f>BK101</f>
        <v>0</v>
      </c>
      <c r="K101" s="192"/>
      <c r="L101" s="197"/>
      <c r="M101" s="198"/>
      <c r="N101" s="199"/>
      <c r="O101" s="199"/>
      <c r="P101" s="200">
        <f>SUM(P102:P154)</f>
        <v>0</v>
      </c>
      <c r="Q101" s="199"/>
      <c r="R101" s="200">
        <f>SUM(R102:R154)</f>
        <v>70.700599999999994</v>
      </c>
      <c r="S101" s="199"/>
      <c r="T101" s="201">
        <f>SUM(T102:T154)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2" t="s">
        <v>23</v>
      </c>
      <c r="AT101" s="203" t="s">
        <v>81</v>
      </c>
      <c r="AU101" s="203" t="s">
        <v>23</v>
      </c>
      <c r="AY101" s="202" t="s">
        <v>137</v>
      </c>
      <c r="BK101" s="204">
        <f>SUM(BK102:BK154)</f>
        <v>0</v>
      </c>
    </row>
    <row r="102" s="2" customFormat="1" ht="49.05" customHeight="1">
      <c r="A102" s="41"/>
      <c r="B102" s="42"/>
      <c r="C102" s="207" t="s">
        <v>159</v>
      </c>
      <c r="D102" s="207" t="s">
        <v>140</v>
      </c>
      <c r="E102" s="208" t="s">
        <v>2469</v>
      </c>
      <c r="F102" s="209" t="s">
        <v>2470</v>
      </c>
      <c r="G102" s="210" t="s">
        <v>234</v>
      </c>
      <c r="H102" s="211">
        <v>151.67500000000001</v>
      </c>
      <c r="I102" s="212"/>
      <c r="J102" s="213">
        <f>ROUND(I102*H102,2)</f>
        <v>0</v>
      </c>
      <c r="K102" s="209" t="s">
        <v>226</v>
      </c>
      <c r="L102" s="47"/>
      <c r="M102" s="214" t="s">
        <v>36</v>
      </c>
      <c r="N102" s="215" t="s">
        <v>53</v>
      </c>
      <c r="O102" s="87"/>
      <c r="P102" s="216">
        <f>O102*H102</f>
        <v>0</v>
      </c>
      <c r="Q102" s="216">
        <v>0</v>
      </c>
      <c r="R102" s="216">
        <f>Q102*H102</f>
        <v>0</v>
      </c>
      <c r="S102" s="216">
        <v>0</v>
      </c>
      <c r="T102" s="217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18" t="s">
        <v>150</v>
      </c>
      <c r="AT102" s="218" t="s">
        <v>140</v>
      </c>
      <c r="AU102" s="218" t="s">
        <v>91</v>
      </c>
      <c r="AY102" s="19" t="s">
        <v>137</v>
      </c>
      <c r="BE102" s="219">
        <f>IF(N102="základní",J102,0)</f>
        <v>0</v>
      </c>
      <c r="BF102" s="219">
        <f>IF(N102="snížená",J102,0)</f>
        <v>0</v>
      </c>
      <c r="BG102" s="219">
        <f>IF(N102="zákl. přenesená",J102,0)</f>
        <v>0</v>
      </c>
      <c r="BH102" s="219">
        <f>IF(N102="sníž. přenesená",J102,0)</f>
        <v>0</v>
      </c>
      <c r="BI102" s="219">
        <f>IF(N102="nulová",J102,0)</f>
        <v>0</v>
      </c>
      <c r="BJ102" s="19" t="s">
        <v>23</v>
      </c>
      <c r="BK102" s="219">
        <f>ROUND(I102*H102,2)</f>
        <v>0</v>
      </c>
      <c r="BL102" s="19" t="s">
        <v>150</v>
      </c>
      <c r="BM102" s="218" t="s">
        <v>2471</v>
      </c>
    </row>
    <row r="103" s="2" customFormat="1">
      <c r="A103" s="41"/>
      <c r="B103" s="42"/>
      <c r="C103" s="43"/>
      <c r="D103" s="256" t="s">
        <v>228</v>
      </c>
      <c r="E103" s="43"/>
      <c r="F103" s="257" t="s">
        <v>2472</v>
      </c>
      <c r="G103" s="43"/>
      <c r="H103" s="43"/>
      <c r="I103" s="258"/>
      <c r="J103" s="43"/>
      <c r="K103" s="43"/>
      <c r="L103" s="47"/>
      <c r="M103" s="259"/>
      <c r="N103" s="260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19" t="s">
        <v>228</v>
      </c>
      <c r="AU103" s="19" t="s">
        <v>91</v>
      </c>
    </row>
    <row r="104" s="14" customFormat="1">
      <c r="A104" s="14"/>
      <c r="B104" s="231"/>
      <c r="C104" s="232"/>
      <c r="D104" s="222" t="s">
        <v>147</v>
      </c>
      <c r="E104" s="233" t="s">
        <v>36</v>
      </c>
      <c r="F104" s="234" t="s">
        <v>2473</v>
      </c>
      <c r="G104" s="232"/>
      <c r="H104" s="235">
        <v>36.75</v>
      </c>
      <c r="I104" s="236"/>
      <c r="J104" s="232"/>
      <c r="K104" s="232"/>
      <c r="L104" s="237"/>
      <c r="M104" s="238"/>
      <c r="N104" s="239"/>
      <c r="O104" s="239"/>
      <c r="P104" s="239"/>
      <c r="Q104" s="239"/>
      <c r="R104" s="239"/>
      <c r="S104" s="239"/>
      <c r="T104" s="240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1" t="s">
        <v>147</v>
      </c>
      <c r="AU104" s="241" t="s">
        <v>91</v>
      </c>
      <c r="AV104" s="14" t="s">
        <v>91</v>
      </c>
      <c r="AW104" s="14" t="s">
        <v>43</v>
      </c>
      <c r="AX104" s="14" t="s">
        <v>82</v>
      </c>
      <c r="AY104" s="241" t="s">
        <v>137</v>
      </c>
    </row>
    <row r="105" s="14" customFormat="1">
      <c r="A105" s="14"/>
      <c r="B105" s="231"/>
      <c r="C105" s="232"/>
      <c r="D105" s="222" t="s">
        <v>147</v>
      </c>
      <c r="E105" s="233" t="s">
        <v>36</v>
      </c>
      <c r="F105" s="234" t="s">
        <v>2474</v>
      </c>
      <c r="G105" s="232"/>
      <c r="H105" s="235">
        <v>37.975000000000001</v>
      </c>
      <c r="I105" s="236"/>
      <c r="J105" s="232"/>
      <c r="K105" s="232"/>
      <c r="L105" s="237"/>
      <c r="M105" s="238"/>
      <c r="N105" s="239"/>
      <c r="O105" s="239"/>
      <c r="P105" s="239"/>
      <c r="Q105" s="239"/>
      <c r="R105" s="239"/>
      <c r="S105" s="239"/>
      <c r="T105" s="240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1" t="s">
        <v>147</v>
      </c>
      <c r="AU105" s="241" t="s">
        <v>91</v>
      </c>
      <c r="AV105" s="14" t="s">
        <v>91</v>
      </c>
      <c r="AW105" s="14" t="s">
        <v>43</v>
      </c>
      <c r="AX105" s="14" t="s">
        <v>82</v>
      </c>
      <c r="AY105" s="241" t="s">
        <v>137</v>
      </c>
    </row>
    <row r="106" s="14" customFormat="1">
      <c r="A106" s="14"/>
      <c r="B106" s="231"/>
      <c r="C106" s="232"/>
      <c r="D106" s="222" t="s">
        <v>147</v>
      </c>
      <c r="E106" s="233" t="s">
        <v>36</v>
      </c>
      <c r="F106" s="234" t="s">
        <v>2475</v>
      </c>
      <c r="G106" s="232"/>
      <c r="H106" s="235">
        <v>76.950000000000003</v>
      </c>
      <c r="I106" s="236"/>
      <c r="J106" s="232"/>
      <c r="K106" s="232"/>
      <c r="L106" s="237"/>
      <c r="M106" s="238"/>
      <c r="N106" s="239"/>
      <c r="O106" s="239"/>
      <c r="P106" s="239"/>
      <c r="Q106" s="239"/>
      <c r="R106" s="239"/>
      <c r="S106" s="239"/>
      <c r="T106" s="240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1" t="s">
        <v>147</v>
      </c>
      <c r="AU106" s="241" t="s">
        <v>91</v>
      </c>
      <c r="AV106" s="14" t="s">
        <v>91</v>
      </c>
      <c r="AW106" s="14" t="s">
        <v>43</v>
      </c>
      <c r="AX106" s="14" t="s">
        <v>82</v>
      </c>
      <c r="AY106" s="241" t="s">
        <v>137</v>
      </c>
    </row>
    <row r="107" s="2" customFormat="1" ht="49.05" customHeight="1">
      <c r="A107" s="41"/>
      <c r="B107" s="42"/>
      <c r="C107" s="207" t="s">
        <v>150</v>
      </c>
      <c r="D107" s="207" t="s">
        <v>140</v>
      </c>
      <c r="E107" s="208" t="s">
        <v>2476</v>
      </c>
      <c r="F107" s="209" t="s">
        <v>2477</v>
      </c>
      <c r="G107" s="210" t="s">
        <v>234</v>
      </c>
      <c r="H107" s="211">
        <v>129</v>
      </c>
      <c r="I107" s="212"/>
      <c r="J107" s="213">
        <f>ROUND(I107*H107,2)</f>
        <v>0</v>
      </c>
      <c r="K107" s="209" t="s">
        <v>226</v>
      </c>
      <c r="L107" s="47"/>
      <c r="M107" s="214" t="s">
        <v>36</v>
      </c>
      <c r="N107" s="215" t="s">
        <v>53</v>
      </c>
      <c r="O107" s="87"/>
      <c r="P107" s="216">
        <f>O107*H107</f>
        <v>0</v>
      </c>
      <c r="Q107" s="216">
        <v>0</v>
      </c>
      <c r="R107" s="216">
        <f>Q107*H107</f>
        <v>0</v>
      </c>
      <c r="S107" s="216">
        <v>0</v>
      </c>
      <c r="T107" s="217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18" t="s">
        <v>150</v>
      </c>
      <c r="AT107" s="218" t="s">
        <v>140</v>
      </c>
      <c r="AU107" s="218" t="s">
        <v>91</v>
      </c>
      <c r="AY107" s="19" t="s">
        <v>137</v>
      </c>
      <c r="BE107" s="219">
        <f>IF(N107="základní",J107,0)</f>
        <v>0</v>
      </c>
      <c r="BF107" s="219">
        <f>IF(N107="snížená",J107,0)</f>
        <v>0</v>
      </c>
      <c r="BG107" s="219">
        <f>IF(N107="zákl. přenesená",J107,0)</f>
        <v>0</v>
      </c>
      <c r="BH107" s="219">
        <f>IF(N107="sníž. přenesená",J107,0)</f>
        <v>0</v>
      </c>
      <c r="BI107" s="219">
        <f>IF(N107="nulová",J107,0)</f>
        <v>0</v>
      </c>
      <c r="BJ107" s="19" t="s">
        <v>23</v>
      </c>
      <c r="BK107" s="219">
        <f>ROUND(I107*H107,2)</f>
        <v>0</v>
      </c>
      <c r="BL107" s="19" t="s">
        <v>150</v>
      </c>
      <c r="BM107" s="218" t="s">
        <v>2478</v>
      </c>
    </row>
    <row r="108" s="2" customFormat="1">
      <c r="A108" s="41"/>
      <c r="B108" s="42"/>
      <c r="C108" s="43"/>
      <c r="D108" s="256" t="s">
        <v>228</v>
      </c>
      <c r="E108" s="43"/>
      <c r="F108" s="257" t="s">
        <v>2479</v>
      </c>
      <c r="G108" s="43"/>
      <c r="H108" s="43"/>
      <c r="I108" s="258"/>
      <c r="J108" s="43"/>
      <c r="K108" s="43"/>
      <c r="L108" s="47"/>
      <c r="M108" s="259"/>
      <c r="N108" s="260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19" t="s">
        <v>228</v>
      </c>
      <c r="AU108" s="19" t="s">
        <v>91</v>
      </c>
    </row>
    <row r="109" s="14" customFormat="1">
      <c r="A109" s="14"/>
      <c r="B109" s="231"/>
      <c r="C109" s="232"/>
      <c r="D109" s="222" t="s">
        <v>147</v>
      </c>
      <c r="E109" s="233" t="s">
        <v>36</v>
      </c>
      <c r="F109" s="234" t="s">
        <v>2480</v>
      </c>
      <c r="G109" s="232"/>
      <c r="H109" s="235">
        <v>61.200000000000003</v>
      </c>
      <c r="I109" s="236"/>
      <c r="J109" s="232"/>
      <c r="K109" s="232"/>
      <c r="L109" s="237"/>
      <c r="M109" s="238"/>
      <c r="N109" s="239"/>
      <c r="O109" s="239"/>
      <c r="P109" s="239"/>
      <c r="Q109" s="239"/>
      <c r="R109" s="239"/>
      <c r="S109" s="239"/>
      <c r="T109" s="240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1" t="s">
        <v>147</v>
      </c>
      <c r="AU109" s="241" t="s">
        <v>91</v>
      </c>
      <c r="AV109" s="14" t="s">
        <v>91</v>
      </c>
      <c r="AW109" s="14" t="s">
        <v>43</v>
      </c>
      <c r="AX109" s="14" t="s">
        <v>82</v>
      </c>
      <c r="AY109" s="241" t="s">
        <v>137</v>
      </c>
    </row>
    <row r="110" s="14" customFormat="1">
      <c r="A110" s="14"/>
      <c r="B110" s="231"/>
      <c r="C110" s="232"/>
      <c r="D110" s="222" t="s">
        <v>147</v>
      </c>
      <c r="E110" s="233" t="s">
        <v>36</v>
      </c>
      <c r="F110" s="234" t="s">
        <v>2481</v>
      </c>
      <c r="G110" s="232"/>
      <c r="H110" s="235">
        <v>9</v>
      </c>
      <c r="I110" s="236"/>
      <c r="J110" s="232"/>
      <c r="K110" s="232"/>
      <c r="L110" s="237"/>
      <c r="M110" s="238"/>
      <c r="N110" s="239"/>
      <c r="O110" s="239"/>
      <c r="P110" s="239"/>
      <c r="Q110" s="239"/>
      <c r="R110" s="239"/>
      <c r="S110" s="239"/>
      <c r="T110" s="240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1" t="s">
        <v>147</v>
      </c>
      <c r="AU110" s="241" t="s">
        <v>91</v>
      </c>
      <c r="AV110" s="14" t="s">
        <v>91</v>
      </c>
      <c r="AW110" s="14" t="s">
        <v>43</v>
      </c>
      <c r="AX110" s="14" t="s">
        <v>82</v>
      </c>
      <c r="AY110" s="241" t="s">
        <v>137</v>
      </c>
    </row>
    <row r="111" s="14" customFormat="1">
      <c r="A111" s="14"/>
      <c r="B111" s="231"/>
      <c r="C111" s="232"/>
      <c r="D111" s="222" t="s">
        <v>147</v>
      </c>
      <c r="E111" s="233" t="s">
        <v>36</v>
      </c>
      <c r="F111" s="234" t="s">
        <v>2482</v>
      </c>
      <c r="G111" s="232"/>
      <c r="H111" s="235">
        <v>40.799999999999997</v>
      </c>
      <c r="I111" s="236"/>
      <c r="J111" s="232"/>
      <c r="K111" s="232"/>
      <c r="L111" s="237"/>
      <c r="M111" s="238"/>
      <c r="N111" s="239"/>
      <c r="O111" s="239"/>
      <c r="P111" s="239"/>
      <c r="Q111" s="239"/>
      <c r="R111" s="239"/>
      <c r="S111" s="239"/>
      <c r="T111" s="240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1" t="s">
        <v>147</v>
      </c>
      <c r="AU111" s="241" t="s">
        <v>91</v>
      </c>
      <c r="AV111" s="14" t="s">
        <v>91</v>
      </c>
      <c r="AW111" s="14" t="s">
        <v>43</v>
      </c>
      <c r="AX111" s="14" t="s">
        <v>82</v>
      </c>
      <c r="AY111" s="241" t="s">
        <v>137</v>
      </c>
    </row>
    <row r="112" s="14" customFormat="1">
      <c r="A112" s="14"/>
      <c r="B112" s="231"/>
      <c r="C112" s="232"/>
      <c r="D112" s="222" t="s">
        <v>147</v>
      </c>
      <c r="E112" s="233" t="s">
        <v>36</v>
      </c>
      <c r="F112" s="234" t="s">
        <v>2483</v>
      </c>
      <c r="G112" s="232"/>
      <c r="H112" s="235">
        <v>18</v>
      </c>
      <c r="I112" s="236"/>
      <c r="J112" s="232"/>
      <c r="K112" s="232"/>
      <c r="L112" s="237"/>
      <c r="M112" s="238"/>
      <c r="N112" s="239"/>
      <c r="O112" s="239"/>
      <c r="P112" s="239"/>
      <c r="Q112" s="239"/>
      <c r="R112" s="239"/>
      <c r="S112" s="239"/>
      <c r="T112" s="240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1" t="s">
        <v>147</v>
      </c>
      <c r="AU112" s="241" t="s">
        <v>91</v>
      </c>
      <c r="AV112" s="14" t="s">
        <v>91</v>
      </c>
      <c r="AW112" s="14" t="s">
        <v>43</v>
      </c>
      <c r="AX112" s="14" t="s">
        <v>82</v>
      </c>
      <c r="AY112" s="241" t="s">
        <v>137</v>
      </c>
    </row>
    <row r="113" s="2" customFormat="1" ht="37.8" customHeight="1">
      <c r="A113" s="41"/>
      <c r="B113" s="42"/>
      <c r="C113" s="207" t="s">
        <v>136</v>
      </c>
      <c r="D113" s="207" t="s">
        <v>140</v>
      </c>
      <c r="E113" s="208" t="s">
        <v>2399</v>
      </c>
      <c r="F113" s="209" t="s">
        <v>2400</v>
      </c>
      <c r="G113" s="210" t="s">
        <v>225</v>
      </c>
      <c r="H113" s="211">
        <v>215</v>
      </c>
      <c r="I113" s="212"/>
      <c r="J113" s="213">
        <f>ROUND(I113*H113,2)</f>
        <v>0</v>
      </c>
      <c r="K113" s="209" t="s">
        <v>226</v>
      </c>
      <c r="L113" s="47"/>
      <c r="M113" s="214" t="s">
        <v>36</v>
      </c>
      <c r="N113" s="215" t="s">
        <v>53</v>
      </c>
      <c r="O113" s="87"/>
      <c r="P113" s="216">
        <f>O113*H113</f>
        <v>0</v>
      </c>
      <c r="Q113" s="216">
        <v>0.00084000000000000003</v>
      </c>
      <c r="R113" s="216">
        <f>Q113*H113</f>
        <v>0.18060000000000001</v>
      </c>
      <c r="S113" s="216">
        <v>0</v>
      </c>
      <c r="T113" s="217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18" t="s">
        <v>150</v>
      </c>
      <c r="AT113" s="218" t="s">
        <v>140</v>
      </c>
      <c r="AU113" s="218" t="s">
        <v>91</v>
      </c>
      <c r="AY113" s="19" t="s">
        <v>137</v>
      </c>
      <c r="BE113" s="219">
        <f>IF(N113="základní",J113,0)</f>
        <v>0</v>
      </c>
      <c r="BF113" s="219">
        <f>IF(N113="snížená",J113,0)</f>
        <v>0</v>
      </c>
      <c r="BG113" s="219">
        <f>IF(N113="zákl. přenesená",J113,0)</f>
        <v>0</v>
      </c>
      <c r="BH113" s="219">
        <f>IF(N113="sníž. přenesená",J113,0)</f>
        <v>0</v>
      </c>
      <c r="BI113" s="219">
        <f>IF(N113="nulová",J113,0)</f>
        <v>0</v>
      </c>
      <c r="BJ113" s="19" t="s">
        <v>23</v>
      </c>
      <c r="BK113" s="219">
        <f>ROUND(I113*H113,2)</f>
        <v>0</v>
      </c>
      <c r="BL113" s="19" t="s">
        <v>150</v>
      </c>
      <c r="BM113" s="218" t="s">
        <v>2484</v>
      </c>
    </row>
    <row r="114" s="2" customFormat="1">
      <c r="A114" s="41"/>
      <c r="B114" s="42"/>
      <c r="C114" s="43"/>
      <c r="D114" s="256" t="s">
        <v>228</v>
      </c>
      <c r="E114" s="43"/>
      <c r="F114" s="257" t="s">
        <v>2402</v>
      </c>
      <c r="G114" s="43"/>
      <c r="H114" s="43"/>
      <c r="I114" s="258"/>
      <c r="J114" s="43"/>
      <c r="K114" s="43"/>
      <c r="L114" s="47"/>
      <c r="M114" s="259"/>
      <c r="N114" s="260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19" t="s">
        <v>228</v>
      </c>
      <c r="AU114" s="19" t="s">
        <v>91</v>
      </c>
    </row>
    <row r="115" s="14" customFormat="1">
      <c r="A115" s="14"/>
      <c r="B115" s="231"/>
      <c r="C115" s="232"/>
      <c r="D115" s="222" t="s">
        <v>147</v>
      </c>
      <c r="E115" s="233" t="s">
        <v>36</v>
      </c>
      <c r="F115" s="234" t="s">
        <v>2485</v>
      </c>
      <c r="G115" s="232"/>
      <c r="H115" s="235">
        <v>102</v>
      </c>
      <c r="I115" s="236"/>
      <c r="J115" s="232"/>
      <c r="K115" s="232"/>
      <c r="L115" s="237"/>
      <c r="M115" s="238"/>
      <c r="N115" s="239"/>
      <c r="O115" s="239"/>
      <c r="P115" s="239"/>
      <c r="Q115" s="239"/>
      <c r="R115" s="239"/>
      <c r="S115" s="239"/>
      <c r="T115" s="240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1" t="s">
        <v>147</v>
      </c>
      <c r="AU115" s="241" t="s">
        <v>91</v>
      </c>
      <c r="AV115" s="14" t="s">
        <v>91</v>
      </c>
      <c r="AW115" s="14" t="s">
        <v>43</v>
      </c>
      <c r="AX115" s="14" t="s">
        <v>82</v>
      </c>
      <c r="AY115" s="241" t="s">
        <v>137</v>
      </c>
    </row>
    <row r="116" s="14" customFormat="1">
      <c r="A116" s="14"/>
      <c r="B116" s="231"/>
      <c r="C116" s="232"/>
      <c r="D116" s="222" t="s">
        <v>147</v>
      </c>
      <c r="E116" s="233" t="s">
        <v>36</v>
      </c>
      <c r="F116" s="234" t="s">
        <v>2486</v>
      </c>
      <c r="G116" s="232"/>
      <c r="H116" s="235">
        <v>15</v>
      </c>
      <c r="I116" s="236"/>
      <c r="J116" s="232"/>
      <c r="K116" s="232"/>
      <c r="L116" s="237"/>
      <c r="M116" s="238"/>
      <c r="N116" s="239"/>
      <c r="O116" s="239"/>
      <c r="P116" s="239"/>
      <c r="Q116" s="239"/>
      <c r="R116" s="239"/>
      <c r="S116" s="239"/>
      <c r="T116" s="240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1" t="s">
        <v>147</v>
      </c>
      <c r="AU116" s="241" t="s">
        <v>91</v>
      </c>
      <c r="AV116" s="14" t="s">
        <v>91</v>
      </c>
      <c r="AW116" s="14" t="s">
        <v>43</v>
      </c>
      <c r="AX116" s="14" t="s">
        <v>82</v>
      </c>
      <c r="AY116" s="241" t="s">
        <v>137</v>
      </c>
    </row>
    <row r="117" s="14" customFormat="1">
      <c r="A117" s="14"/>
      <c r="B117" s="231"/>
      <c r="C117" s="232"/>
      <c r="D117" s="222" t="s">
        <v>147</v>
      </c>
      <c r="E117" s="233" t="s">
        <v>36</v>
      </c>
      <c r="F117" s="234" t="s">
        <v>2487</v>
      </c>
      <c r="G117" s="232"/>
      <c r="H117" s="235">
        <v>68</v>
      </c>
      <c r="I117" s="236"/>
      <c r="J117" s="232"/>
      <c r="K117" s="232"/>
      <c r="L117" s="237"/>
      <c r="M117" s="238"/>
      <c r="N117" s="239"/>
      <c r="O117" s="239"/>
      <c r="P117" s="239"/>
      <c r="Q117" s="239"/>
      <c r="R117" s="239"/>
      <c r="S117" s="239"/>
      <c r="T117" s="240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1" t="s">
        <v>147</v>
      </c>
      <c r="AU117" s="241" t="s">
        <v>91</v>
      </c>
      <c r="AV117" s="14" t="s">
        <v>91</v>
      </c>
      <c r="AW117" s="14" t="s">
        <v>43</v>
      </c>
      <c r="AX117" s="14" t="s">
        <v>82</v>
      </c>
      <c r="AY117" s="241" t="s">
        <v>137</v>
      </c>
    </row>
    <row r="118" s="14" customFormat="1">
      <c r="A118" s="14"/>
      <c r="B118" s="231"/>
      <c r="C118" s="232"/>
      <c r="D118" s="222" t="s">
        <v>147</v>
      </c>
      <c r="E118" s="233" t="s">
        <v>36</v>
      </c>
      <c r="F118" s="234" t="s">
        <v>2488</v>
      </c>
      <c r="G118" s="232"/>
      <c r="H118" s="235">
        <v>30</v>
      </c>
      <c r="I118" s="236"/>
      <c r="J118" s="232"/>
      <c r="K118" s="232"/>
      <c r="L118" s="237"/>
      <c r="M118" s="238"/>
      <c r="N118" s="239"/>
      <c r="O118" s="239"/>
      <c r="P118" s="239"/>
      <c r="Q118" s="239"/>
      <c r="R118" s="239"/>
      <c r="S118" s="239"/>
      <c r="T118" s="240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1" t="s">
        <v>147</v>
      </c>
      <c r="AU118" s="241" t="s">
        <v>91</v>
      </c>
      <c r="AV118" s="14" t="s">
        <v>91</v>
      </c>
      <c r="AW118" s="14" t="s">
        <v>43</v>
      </c>
      <c r="AX118" s="14" t="s">
        <v>82</v>
      </c>
      <c r="AY118" s="241" t="s">
        <v>137</v>
      </c>
    </row>
    <row r="119" s="2" customFormat="1" ht="44.25" customHeight="1">
      <c r="A119" s="41"/>
      <c r="B119" s="42"/>
      <c r="C119" s="207" t="s">
        <v>171</v>
      </c>
      <c r="D119" s="207" t="s">
        <v>140</v>
      </c>
      <c r="E119" s="208" t="s">
        <v>2404</v>
      </c>
      <c r="F119" s="209" t="s">
        <v>2405</v>
      </c>
      <c r="G119" s="210" t="s">
        <v>225</v>
      </c>
      <c r="H119" s="211">
        <v>215</v>
      </c>
      <c r="I119" s="212"/>
      <c r="J119" s="213">
        <f>ROUND(I119*H119,2)</f>
        <v>0</v>
      </c>
      <c r="K119" s="209" t="s">
        <v>226</v>
      </c>
      <c r="L119" s="47"/>
      <c r="M119" s="214" t="s">
        <v>36</v>
      </c>
      <c r="N119" s="215" t="s">
        <v>53</v>
      </c>
      <c r="O119" s="87"/>
      <c r="P119" s="216">
        <f>O119*H119</f>
        <v>0</v>
      </c>
      <c r="Q119" s="216">
        <v>0</v>
      </c>
      <c r="R119" s="216">
        <f>Q119*H119</f>
        <v>0</v>
      </c>
      <c r="S119" s="216">
        <v>0</v>
      </c>
      <c r="T119" s="217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18" t="s">
        <v>150</v>
      </c>
      <c r="AT119" s="218" t="s">
        <v>140</v>
      </c>
      <c r="AU119" s="218" t="s">
        <v>91</v>
      </c>
      <c r="AY119" s="19" t="s">
        <v>137</v>
      </c>
      <c r="BE119" s="219">
        <f>IF(N119="základní",J119,0)</f>
        <v>0</v>
      </c>
      <c r="BF119" s="219">
        <f>IF(N119="snížená",J119,0)</f>
        <v>0</v>
      </c>
      <c r="BG119" s="219">
        <f>IF(N119="zákl. přenesená",J119,0)</f>
        <v>0</v>
      </c>
      <c r="BH119" s="219">
        <f>IF(N119="sníž. přenesená",J119,0)</f>
        <v>0</v>
      </c>
      <c r="BI119" s="219">
        <f>IF(N119="nulová",J119,0)</f>
        <v>0</v>
      </c>
      <c r="BJ119" s="19" t="s">
        <v>23</v>
      </c>
      <c r="BK119" s="219">
        <f>ROUND(I119*H119,2)</f>
        <v>0</v>
      </c>
      <c r="BL119" s="19" t="s">
        <v>150</v>
      </c>
      <c r="BM119" s="218" t="s">
        <v>2489</v>
      </c>
    </row>
    <row r="120" s="2" customFormat="1">
      <c r="A120" s="41"/>
      <c r="B120" s="42"/>
      <c r="C120" s="43"/>
      <c r="D120" s="256" t="s">
        <v>228</v>
      </c>
      <c r="E120" s="43"/>
      <c r="F120" s="257" t="s">
        <v>2407</v>
      </c>
      <c r="G120" s="43"/>
      <c r="H120" s="43"/>
      <c r="I120" s="258"/>
      <c r="J120" s="43"/>
      <c r="K120" s="43"/>
      <c r="L120" s="47"/>
      <c r="M120" s="259"/>
      <c r="N120" s="260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19" t="s">
        <v>228</v>
      </c>
      <c r="AU120" s="19" t="s">
        <v>91</v>
      </c>
    </row>
    <row r="121" s="14" customFormat="1">
      <c r="A121" s="14"/>
      <c r="B121" s="231"/>
      <c r="C121" s="232"/>
      <c r="D121" s="222" t="s">
        <v>147</v>
      </c>
      <c r="E121" s="233" t="s">
        <v>36</v>
      </c>
      <c r="F121" s="234" t="s">
        <v>1425</v>
      </c>
      <c r="G121" s="232"/>
      <c r="H121" s="235">
        <v>215</v>
      </c>
      <c r="I121" s="236"/>
      <c r="J121" s="232"/>
      <c r="K121" s="232"/>
      <c r="L121" s="237"/>
      <c r="M121" s="238"/>
      <c r="N121" s="239"/>
      <c r="O121" s="239"/>
      <c r="P121" s="239"/>
      <c r="Q121" s="239"/>
      <c r="R121" s="239"/>
      <c r="S121" s="239"/>
      <c r="T121" s="240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1" t="s">
        <v>147</v>
      </c>
      <c r="AU121" s="241" t="s">
        <v>91</v>
      </c>
      <c r="AV121" s="14" t="s">
        <v>91</v>
      </c>
      <c r="AW121" s="14" t="s">
        <v>43</v>
      </c>
      <c r="AX121" s="14" t="s">
        <v>23</v>
      </c>
      <c r="AY121" s="241" t="s">
        <v>137</v>
      </c>
    </row>
    <row r="122" s="2" customFormat="1" ht="62.7" customHeight="1">
      <c r="A122" s="41"/>
      <c r="B122" s="42"/>
      <c r="C122" s="207" t="s">
        <v>177</v>
      </c>
      <c r="D122" s="207" t="s">
        <v>140</v>
      </c>
      <c r="E122" s="208" t="s">
        <v>1860</v>
      </c>
      <c r="F122" s="209" t="s">
        <v>1861</v>
      </c>
      <c r="G122" s="210" t="s">
        <v>234</v>
      </c>
      <c r="H122" s="211">
        <v>561.35000000000002</v>
      </c>
      <c r="I122" s="212"/>
      <c r="J122" s="213">
        <f>ROUND(I122*H122,2)</f>
        <v>0</v>
      </c>
      <c r="K122" s="209" t="s">
        <v>226</v>
      </c>
      <c r="L122" s="47"/>
      <c r="M122" s="214" t="s">
        <v>36</v>
      </c>
      <c r="N122" s="215" t="s">
        <v>53</v>
      </c>
      <c r="O122" s="87"/>
      <c r="P122" s="216">
        <f>O122*H122</f>
        <v>0</v>
      </c>
      <c r="Q122" s="216">
        <v>0</v>
      </c>
      <c r="R122" s="216">
        <f>Q122*H122</f>
        <v>0</v>
      </c>
      <c r="S122" s="216">
        <v>0</v>
      </c>
      <c r="T122" s="217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18" t="s">
        <v>150</v>
      </c>
      <c r="AT122" s="218" t="s">
        <v>140</v>
      </c>
      <c r="AU122" s="218" t="s">
        <v>91</v>
      </c>
      <c r="AY122" s="19" t="s">
        <v>137</v>
      </c>
      <c r="BE122" s="219">
        <f>IF(N122="základní",J122,0)</f>
        <v>0</v>
      </c>
      <c r="BF122" s="219">
        <f>IF(N122="snížená",J122,0)</f>
        <v>0</v>
      </c>
      <c r="BG122" s="219">
        <f>IF(N122="zákl. přenesená",J122,0)</f>
        <v>0</v>
      </c>
      <c r="BH122" s="219">
        <f>IF(N122="sníž. přenesená",J122,0)</f>
        <v>0</v>
      </c>
      <c r="BI122" s="219">
        <f>IF(N122="nulová",J122,0)</f>
        <v>0</v>
      </c>
      <c r="BJ122" s="19" t="s">
        <v>23</v>
      </c>
      <c r="BK122" s="219">
        <f>ROUND(I122*H122,2)</f>
        <v>0</v>
      </c>
      <c r="BL122" s="19" t="s">
        <v>150</v>
      </c>
      <c r="BM122" s="218" t="s">
        <v>2490</v>
      </c>
    </row>
    <row r="123" s="2" customFormat="1">
      <c r="A123" s="41"/>
      <c r="B123" s="42"/>
      <c r="C123" s="43"/>
      <c r="D123" s="256" t="s">
        <v>228</v>
      </c>
      <c r="E123" s="43"/>
      <c r="F123" s="257" t="s">
        <v>2410</v>
      </c>
      <c r="G123" s="43"/>
      <c r="H123" s="43"/>
      <c r="I123" s="258"/>
      <c r="J123" s="43"/>
      <c r="K123" s="43"/>
      <c r="L123" s="47"/>
      <c r="M123" s="259"/>
      <c r="N123" s="260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19" t="s">
        <v>228</v>
      </c>
      <c r="AU123" s="19" t="s">
        <v>91</v>
      </c>
    </row>
    <row r="124" s="14" customFormat="1">
      <c r="A124" s="14"/>
      <c r="B124" s="231"/>
      <c r="C124" s="232"/>
      <c r="D124" s="222" t="s">
        <v>147</v>
      </c>
      <c r="E124" s="233" t="s">
        <v>36</v>
      </c>
      <c r="F124" s="234" t="s">
        <v>2491</v>
      </c>
      <c r="G124" s="232"/>
      <c r="H124" s="235">
        <v>561.35000000000002</v>
      </c>
      <c r="I124" s="236"/>
      <c r="J124" s="232"/>
      <c r="K124" s="232"/>
      <c r="L124" s="237"/>
      <c r="M124" s="238"/>
      <c r="N124" s="239"/>
      <c r="O124" s="239"/>
      <c r="P124" s="239"/>
      <c r="Q124" s="239"/>
      <c r="R124" s="239"/>
      <c r="S124" s="239"/>
      <c r="T124" s="240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1" t="s">
        <v>147</v>
      </c>
      <c r="AU124" s="241" t="s">
        <v>91</v>
      </c>
      <c r="AV124" s="14" t="s">
        <v>91</v>
      </c>
      <c r="AW124" s="14" t="s">
        <v>43</v>
      </c>
      <c r="AX124" s="14" t="s">
        <v>23</v>
      </c>
      <c r="AY124" s="241" t="s">
        <v>137</v>
      </c>
    </row>
    <row r="125" s="2" customFormat="1" ht="62.7" customHeight="1">
      <c r="A125" s="41"/>
      <c r="B125" s="42"/>
      <c r="C125" s="207" t="s">
        <v>182</v>
      </c>
      <c r="D125" s="207" t="s">
        <v>140</v>
      </c>
      <c r="E125" s="208" t="s">
        <v>259</v>
      </c>
      <c r="F125" s="209" t="s">
        <v>260</v>
      </c>
      <c r="G125" s="210" t="s">
        <v>234</v>
      </c>
      <c r="H125" s="211">
        <v>44.075000000000003</v>
      </c>
      <c r="I125" s="212"/>
      <c r="J125" s="213">
        <f>ROUND(I125*H125,2)</f>
        <v>0</v>
      </c>
      <c r="K125" s="209" t="s">
        <v>226</v>
      </c>
      <c r="L125" s="47"/>
      <c r="M125" s="214" t="s">
        <v>36</v>
      </c>
      <c r="N125" s="215" t="s">
        <v>53</v>
      </c>
      <c r="O125" s="87"/>
      <c r="P125" s="216">
        <f>O125*H125</f>
        <v>0</v>
      </c>
      <c r="Q125" s="216">
        <v>0</v>
      </c>
      <c r="R125" s="216">
        <f>Q125*H125</f>
        <v>0</v>
      </c>
      <c r="S125" s="216">
        <v>0</v>
      </c>
      <c r="T125" s="217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18" t="s">
        <v>150</v>
      </c>
      <c r="AT125" s="218" t="s">
        <v>140</v>
      </c>
      <c r="AU125" s="218" t="s">
        <v>91</v>
      </c>
      <c r="AY125" s="19" t="s">
        <v>137</v>
      </c>
      <c r="BE125" s="219">
        <f>IF(N125="základní",J125,0)</f>
        <v>0</v>
      </c>
      <c r="BF125" s="219">
        <f>IF(N125="snížená",J125,0)</f>
        <v>0</v>
      </c>
      <c r="BG125" s="219">
        <f>IF(N125="zákl. přenesená",J125,0)</f>
        <v>0</v>
      </c>
      <c r="BH125" s="219">
        <f>IF(N125="sníž. přenesená",J125,0)</f>
        <v>0</v>
      </c>
      <c r="BI125" s="219">
        <f>IF(N125="nulová",J125,0)</f>
        <v>0</v>
      </c>
      <c r="BJ125" s="19" t="s">
        <v>23</v>
      </c>
      <c r="BK125" s="219">
        <f>ROUND(I125*H125,2)</f>
        <v>0</v>
      </c>
      <c r="BL125" s="19" t="s">
        <v>150</v>
      </c>
      <c r="BM125" s="218" t="s">
        <v>2492</v>
      </c>
    </row>
    <row r="126" s="2" customFormat="1">
      <c r="A126" s="41"/>
      <c r="B126" s="42"/>
      <c r="C126" s="43"/>
      <c r="D126" s="256" t="s">
        <v>228</v>
      </c>
      <c r="E126" s="43"/>
      <c r="F126" s="257" t="s">
        <v>262</v>
      </c>
      <c r="G126" s="43"/>
      <c r="H126" s="43"/>
      <c r="I126" s="258"/>
      <c r="J126" s="43"/>
      <c r="K126" s="43"/>
      <c r="L126" s="47"/>
      <c r="M126" s="259"/>
      <c r="N126" s="260"/>
      <c r="O126" s="87"/>
      <c r="P126" s="87"/>
      <c r="Q126" s="87"/>
      <c r="R126" s="87"/>
      <c r="S126" s="87"/>
      <c r="T126" s="88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19" t="s">
        <v>228</v>
      </c>
      <c r="AU126" s="19" t="s">
        <v>91</v>
      </c>
    </row>
    <row r="127" s="14" customFormat="1">
      <c r="A127" s="14"/>
      <c r="B127" s="231"/>
      <c r="C127" s="232"/>
      <c r="D127" s="222" t="s">
        <v>147</v>
      </c>
      <c r="E127" s="233" t="s">
        <v>36</v>
      </c>
      <c r="F127" s="234" t="s">
        <v>2493</v>
      </c>
      <c r="G127" s="232"/>
      <c r="H127" s="235">
        <v>44.075000000000003</v>
      </c>
      <c r="I127" s="236"/>
      <c r="J127" s="232"/>
      <c r="K127" s="232"/>
      <c r="L127" s="237"/>
      <c r="M127" s="238"/>
      <c r="N127" s="239"/>
      <c r="O127" s="239"/>
      <c r="P127" s="239"/>
      <c r="Q127" s="239"/>
      <c r="R127" s="239"/>
      <c r="S127" s="239"/>
      <c r="T127" s="240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1" t="s">
        <v>147</v>
      </c>
      <c r="AU127" s="241" t="s">
        <v>91</v>
      </c>
      <c r="AV127" s="14" t="s">
        <v>91</v>
      </c>
      <c r="AW127" s="14" t="s">
        <v>43</v>
      </c>
      <c r="AX127" s="14" t="s">
        <v>23</v>
      </c>
      <c r="AY127" s="241" t="s">
        <v>137</v>
      </c>
    </row>
    <row r="128" s="2" customFormat="1" ht="44.25" customHeight="1">
      <c r="A128" s="41"/>
      <c r="B128" s="42"/>
      <c r="C128" s="207" t="s">
        <v>277</v>
      </c>
      <c r="D128" s="207" t="s">
        <v>140</v>
      </c>
      <c r="E128" s="208" t="s">
        <v>264</v>
      </c>
      <c r="F128" s="209" t="s">
        <v>265</v>
      </c>
      <c r="G128" s="210" t="s">
        <v>266</v>
      </c>
      <c r="H128" s="211">
        <v>44.075000000000003</v>
      </c>
      <c r="I128" s="212"/>
      <c r="J128" s="213">
        <f>ROUND(I128*H128,2)</f>
        <v>0</v>
      </c>
      <c r="K128" s="209" t="s">
        <v>226</v>
      </c>
      <c r="L128" s="47"/>
      <c r="M128" s="214" t="s">
        <v>36</v>
      </c>
      <c r="N128" s="215" t="s">
        <v>53</v>
      </c>
      <c r="O128" s="87"/>
      <c r="P128" s="216">
        <f>O128*H128</f>
        <v>0</v>
      </c>
      <c r="Q128" s="216">
        <v>0</v>
      </c>
      <c r="R128" s="216">
        <f>Q128*H128</f>
        <v>0</v>
      </c>
      <c r="S128" s="216">
        <v>0</v>
      </c>
      <c r="T128" s="217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18" t="s">
        <v>150</v>
      </c>
      <c r="AT128" s="218" t="s">
        <v>140</v>
      </c>
      <c r="AU128" s="218" t="s">
        <v>91</v>
      </c>
      <c r="AY128" s="19" t="s">
        <v>137</v>
      </c>
      <c r="BE128" s="219">
        <f>IF(N128="základní",J128,0)</f>
        <v>0</v>
      </c>
      <c r="BF128" s="219">
        <f>IF(N128="snížená",J128,0)</f>
        <v>0</v>
      </c>
      <c r="BG128" s="219">
        <f>IF(N128="zákl. přenesená",J128,0)</f>
        <v>0</v>
      </c>
      <c r="BH128" s="219">
        <f>IF(N128="sníž. přenesená",J128,0)</f>
        <v>0</v>
      </c>
      <c r="BI128" s="219">
        <f>IF(N128="nulová",J128,0)</f>
        <v>0</v>
      </c>
      <c r="BJ128" s="19" t="s">
        <v>23</v>
      </c>
      <c r="BK128" s="219">
        <f>ROUND(I128*H128,2)</f>
        <v>0</v>
      </c>
      <c r="BL128" s="19" t="s">
        <v>150</v>
      </c>
      <c r="BM128" s="218" t="s">
        <v>2494</v>
      </c>
    </row>
    <row r="129" s="2" customFormat="1">
      <c r="A129" s="41"/>
      <c r="B129" s="42"/>
      <c r="C129" s="43"/>
      <c r="D129" s="256" t="s">
        <v>228</v>
      </c>
      <c r="E129" s="43"/>
      <c r="F129" s="257" t="s">
        <v>268</v>
      </c>
      <c r="G129" s="43"/>
      <c r="H129" s="43"/>
      <c r="I129" s="258"/>
      <c r="J129" s="43"/>
      <c r="K129" s="43"/>
      <c r="L129" s="47"/>
      <c r="M129" s="259"/>
      <c r="N129" s="260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19" t="s">
        <v>228</v>
      </c>
      <c r="AU129" s="19" t="s">
        <v>91</v>
      </c>
    </row>
    <row r="130" s="14" customFormat="1">
      <c r="A130" s="14"/>
      <c r="B130" s="231"/>
      <c r="C130" s="232"/>
      <c r="D130" s="222" t="s">
        <v>147</v>
      </c>
      <c r="E130" s="233" t="s">
        <v>36</v>
      </c>
      <c r="F130" s="234" t="s">
        <v>2493</v>
      </c>
      <c r="G130" s="232"/>
      <c r="H130" s="235">
        <v>44.075000000000003</v>
      </c>
      <c r="I130" s="236"/>
      <c r="J130" s="232"/>
      <c r="K130" s="232"/>
      <c r="L130" s="237"/>
      <c r="M130" s="238"/>
      <c r="N130" s="239"/>
      <c r="O130" s="239"/>
      <c r="P130" s="239"/>
      <c r="Q130" s="239"/>
      <c r="R130" s="239"/>
      <c r="S130" s="239"/>
      <c r="T130" s="240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1" t="s">
        <v>147</v>
      </c>
      <c r="AU130" s="241" t="s">
        <v>91</v>
      </c>
      <c r="AV130" s="14" t="s">
        <v>91</v>
      </c>
      <c r="AW130" s="14" t="s">
        <v>43</v>
      </c>
      <c r="AX130" s="14" t="s">
        <v>23</v>
      </c>
      <c r="AY130" s="241" t="s">
        <v>137</v>
      </c>
    </row>
    <row r="131" s="2" customFormat="1" ht="44.25" customHeight="1">
      <c r="A131" s="41"/>
      <c r="B131" s="42"/>
      <c r="C131" s="207" t="s">
        <v>28</v>
      </c>
      <c r="D131" s="207" t="s">
        <v>140</v>
      </c>
      <c r="E131" s="208" t="s">
        <v>253</v>
      </c>
      <c r="F131" s="209" t="s">
        <v>254</v>
      </c>
      <c r="G131" s="210" t="s">
        <v>234</v>
      </c>
      <c r="H131" s="211">
        <v>561.35000000000002</v>
      </c>
      <c r="I131" s="212"/>
      <c r="J131" s="213">
        <f>ROUND(I131*H131,2)</f>
        <v>0</v>
      </c>
      <c r="K131" s="209" t="s">
        <v>226</v>
      </c>
      <c r="L131" s="47"/>
      <c r="M131" s="214" t="s">
        <v>36</v>
      </c>
      <c r="N131" s="215" t="s">
        <v>53</v>
      </c>
      <c r="O131" s="87"/>
      <c r="P131" s="216">
        <f>O131*H131</f>
        <v>0</v>
      </c>
      <c r="Q131" s="216">
        <v>0</v>
      </c>
      <c r="R131" s="216">
        <f>Q131*H131</f>
        <v>0</v>
      </c>
      <c r="S131" s="216">
        <v>0</v>
      </c>
      <c r="T131" s="217">
        <f>S131*H131</f>
        <v>0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18" t="s">
        <v>150</v>
      </c>
      <c r="AT131" s="218" t="s">
        <v>140</v>
      </c>
      <c r="AU131" s="218" t="s">
        <v>91</v>
      </c>
      <c r="AY131" s="19" t="s">
        <v>137</v>
      </c>
      <c r="BE131" s="219">
        <f>IF(N131="základní",J131,0)</f>
        <v>0</v>
      </c>
      <c r="BF131" s="219">
        <f>IF(N131="snížená",J131,0)</f>
        <v>0</v>
      </c>
      <c r="BG131" s="219">
        <f>IF(N131="zákl. přenesená",J131,0)</f>
        <v>0</v>
      </c>
      <c r="BH131" s="219">
        <f>IF(N131="sníž. přenesená",J131,0)</f>
        <v>0</v>
      </c>
      <c r="BI131" s="219">
        <f>IF(N131="nulová",J131,0)</f>
        <v>0</v>
      </c>
      <c r="BJ131" s="19" t="s">
        <v>23</v>
      </c>
      <c r="BK131" s="219">
        <f>ROUND(I131*H131,2)</f>
        <v>0</v>
      </c>
      <c r="BL131" s="19" t="s">
        <v>150</v>
      </c>
      <c r="BM131" s="218" t="s">
        <v>2495</v>
      </c>
    </row>
    <row r="132" s="2" customFormat="1">
      <c r="A132" s="41"/>
      <c r="B132" s="42"/>
      <c r="C132" s="43"/>
      <c r="D132" s="256" t="s">
        <v>228</v>
      </c>
      <c r="E132" s="43"/>
      <c r="F132" s="257" t="s">
        <v>256</v>
      </c>
      <c r="G132" s="43"/>
      <c r="H132" s="43"/>
      <c r="I132" s="258"/>
      <c r="J132" s="43"/>
      <c r="K132" s="43"/>
      <c r="L132" s="47"/>
      <c r="M132" s="259"/>
      <c r="N132" s="260"/>
      <c r="O132" s="87"/>
      <c r="P132" s="87"/>
      <c r="Q132" s="87"/>
      <c r="R132" s="87"/>
      <c r="S132" s="87"/>
      <c r="T132" s="88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19" t="s">
        <v>228</v>
      </c>
      <c r="AU132" s="19" t="s">
        <v>91</v>
      </c>
    </row>
    <row r="133" s="14" customFormat="1">
      <c r="A133" s="14"/>
      <c r="B133" s="231"/>
      <c r="C133" s="232"/>
      <c r="D133" s="222" t="s">
        <v>147</v>
      </c>
      <c r="E133" s="233" t="s">
        <v>36</v>
      </c>
      <c r="F133" s="234" t="s">
        <v>2496</v>
      </c>
      <c r="G133" s="232"/>
      <c r="H133" s="235">
        <v>561.35000000000002</v>
      </c>
      <c r="I133" s="236"/>
      <c r="J133" s="232"/>
      <c r="K133" s="232"/>
      <c r="L133" s="237"/>
      <c r="M133" s="238"/>
      <c r="N133" s="239"/>
      <c r="O133" s="239"/>
      <c r="P133" s="239"/>
      <c r="Q133" s="239"/>
      <c r="R133" s="239"/>
      <c r="S133" s="239"/>
      <c r="T133" s="240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1" t="s">
        <v>147</v>
      </c>
      <c r="AU133" s="241" t="s">
        <v>91</v>
      </c>
      <c r="AV133" s="14" t="s">
        <v>91</v>
      </c>
      <c r="AW133" s="14" t="s">
        <v>43</v>
      </c>
      <c r="AX133" s="14" t="s">
        <v>23</v>
      </c>
      <c r="AY133" s="241" t="s">
        <v>137</v>
      </c>
    </row>
    <row r="134" s="2" customFormat="1" ht="44.25" customHeight="1">
      <c r="A134" s="41"/>
      <c r="B134" s="42"/>
      <c r="C134" s="207" t="s">
        <v>290</v>
      </c>
      <c r="D134" s="207" t="s">
        <v>140</v>
      </c>
      <c r="E134" s="208" t="s">
        <v>245</v>
      </c>
      <c r="F134" s="209" t="s">
        <v>246</v>
      </c>
      <c r="G134" s="210" t="s">
        <v>234</v>
      </c>
      <c r="H134" s="211">
        <v>517.27499999999998</v>
      </c>
      <c r="I134" s="212"/>
      <c r="J134" s="213">
        <f>ROUND(I134*H134,2)</f>
        <v>0</v>
      </c>
      <c r="K134" s="209" t="s">
        <v>226</v>
      </c>
      <c r="L134" s="47"/>
      <c r="M134" s="214" t="s">
        <v>36</v>
      </c>
      <c r="N134" s="215" t="s">
        <v>53</v>
      </c>
      <c r="O134" s="87"/>
      <c r="P134" s="216">
        <f>O134*H134</f>
        <v>0</v>
      </c>
      <c r="Q134" s="216">
        <v>0</v>
      </c>
      <c r="R134" s="216">
        <f>Q134*H134</f>
        <v>0</v>
      </c>
      <c r="S134" s="216">
        <v>0</v>
      </c>
      <c r="T134" s="217">
        <f>S134*H134</f>
        <v>0</v>
      </c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R134" s="218" t="s">
        <v>150</v>
      </c>
      <c r="AT134" s="218" t="s">
        <v>140</v>
      </c>
      <c r="AU134" s="218" t="s">
        <v>91</v>
      </c>
      <c r="AY134" s="19" t="s">
        <v>137</v>
      </c>
      <c r="BE134" s="219">
        <f>IF(N134="základní",J134,0)</f>
        <v>0</v>
      </c>
      <c r="BF134" s="219">
        <f>IF(N134="snížená",J134,0)</f>
        <v>0</v>
      </c>
      <c r="BG134" s="219">
        <f>IF(N134="zákl. přenesená",J134,0)</f>
        <v>0</v>
      </c>
      <c r="BH134" s="219">
        <f>IF(N134="sníž. přenesená",J134,0)</f>
        <v>0</v>
      </c>
      <c r="BI134" s="219">
        <f>IF(N134="nulová",J134,0)</f>
        <v>0</v>
      </c>
      <c r="BJ134" s="19" t="s">
        <v>23</v>
      </c>
      <c r="BK134" s="219">
        <f>ROUND(I134*H134,2)</f>
        <v>0</v>
      </c>
      <c r="BL134" s="19" t="s">
        <v>150</v>
      </c>
      <c r="BM134" s="218" t="s">
        <v>2497</v>
      </c>
    </row>
    <row r="135" s="2" customFormat="1">
      <c r="A135" s="41"/>
      <c r="B135" s="42"/>
      <c r="C135" s="43"/>
      <c r="D135" s="256" t="s">
        <v>228</v>
      </c>
      <c r="E135" s="43"/>
      <c r="F135" s="257" t="s">
        <v>248</v>
      </c>
      <c r="G135" s="43"/>
      <c r="H135" s="43"/>
      <c r="I135" s="258"/>
      <c r="J135" s="43"/>
      <c r="K135" s="43"/>
      <c r="L135" s="47"/>
      <c r="M135" s="259"/>
      <c r="N135" s="260"/>
      <c r="O135" s="87"/>
      <c r="P135" s="87"/>
      <c r="Q135" s="87"/>
      <c r="R135" s="87"/>
      <c r="S135" s="87"/>
      <c r="T135" s="88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19" t="s">
        <v>228</v>
      </c>
      <c r="AU135" s="19" t="s">
        <v>91</v>
      </c>
    </row>
    <row r="136" s="14" customFormat="1">
      <c r="A136" s="14"/>
      <c r="B136" s="231"/>
      <c r="C136" s="232"/>
      <c r="D136" s="222" t="s">
        <v>147</v>
      </c>
      <c r="E136" s="233" t="s">
        <v>36</v>
      </c>
      <c r="F136" s="234" t="s">
        <v>2498</v>
      </c>
      <c r="G136" s="232"/>
      <c r="H136" s="235">
        <v>517.27499999999998</v>
      </c>
      <c r="I136" s="236"/>
      <c r="J136" s="232"/>
      <c r="K136" s="232"/>
      <c r="L136" s="237"/>
      <c r="M136" s="238"/>
      <c r="N136" s="239"/>
      <c r="O136" s="239"/>
      <c r="P136" s="239"/>
      <c r="Q136" s="239"/>
      <c r="R136" s="239"/>
      <c r="S136" s="239"/>
      <c r="T136" s="240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1" t="s">
        <v>147</v>
      </c>
      <c r="AU136" s="241" t="s">
        <v>91</v>
      </c>
      <c r="AV136" s="14" t="s">
        <v>91</v>
      </c>
      <c r="AW136" s="14" t="s">
        <v>43</v>
      </c>
      <c r="AX136" s="14" t="s">
        <v>23</v>
      </c>
      <c r="AY136" s="241" t="s">
        <v>137</v>
      </c>
    </row>
    <row r="137" s="2" customFormat="1" ht="66.75" customHeight="1">
      <c r="A137" s="41"/>
      <c r="B137" s="42"/>
      <c r="C137" s="207" t="s">
        <v>8</v>
      </c>
      <c r="D137" s="207" t="s">
        <v>140</v>
      </c>
      <c r="E137" s="208" t="s">
        <v>1870</v>
      </c>
      <c r="F137" s="209" t="s">
        <v>1871</v>
      </c>
      <c r="G137" s="210" t="s">
        <v>234</v>
      </c>
      <c r="H137" s="211">
        <v>44.075000000000003</v>
      </c>
      <c r="I137" s="212"/>
      <c r="J137" s="213">
        <f>ROUND(I137*H137,2)</f>
        <v>0</v>
      </c>
      <c r="K137" s="209" t="s">
        <v>226</v>
      </c>
      <c r="L137" s="47"/>
      <c r="M137" s="214" t="s">
        <v>36</v>
      </c>
      <c r="N137" s="215" t="s">
        <v>53</v>
      </c>
      <c r="O137" s="87"/>
      <c r="P137" s="216">
        <f>O137*H137</f>
        <v>0</v>
      </c>
      <c r="Q137" s="216">
        <v>0</v>
      </c>
      <c r="R137" s="216">
        <f>Q137*H137</f>
        <v>0</v>
      </c>
      <c r="S137" s="216">
        <v>0</v>
      </c>
      <c r="T137" s="217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18" t="s">
        <v>150</v>
      </c>
      <c r="AT137" s="218" t="s">
        <v>140</v>
      </c>
      <c r="AU137" s="218" t="s">
        <v>91</v>
      </c>
      <c r="AY137" s="19" t="s">
        <v>137</v>
      </c>
      <c r="BE137" s="219">
        <f>IF(N137="základní",J137,0)</f>
        <v>0</v>
      </c>
      <c r="BF137" s="219">
        <f>IF(N137="snížená",J137,0)</f>
        <v>0</v>
      </c>
      <c r="BG137" s="219">
        <f>IF(N137="zákl. přenesená",J137,0)</f>
        <v>0</v>
      </c>
      <c r="BH137" s="219">
        <f>IF(N137="sníž. přenesená",J137,0)</f>
        <v>0</v>
      </c>
      <c r="BI137" s="219">
        <f>IF(N137="nulová",J137,0)</f>
        <v>0</v>
      </c>
      <c r="BJ137" s="19" t="s">
        <v>23</v>
      </c>
      <c r="BK137" s="219">
        <f>ROUND(I137*H137,2)</f>
        <v>0</v>
      </c>
      <c r="BL137" s="19" t="s">
        <v>150</v>
      </c>
      <c r="BM137" s="218" t="s">
        <v>2499</v>
      </c>
    </row>
    <row r="138" s="2" customFormat="1">
      <c r="A138" s="41"/>
      <c r="B138" s="42"/>
      <c r="C138" s="43"/>
      <c r="D138" s="256" t="s">
        <v>228</v>
      </c>
      <c r="E138" s="43"/>
      <c r="F138" s="257" t="s">
        <v>1873</v>
      </c>
      <c r="G138" s="43"/>
      <c r="H138" s="43"/>
      <c r="I138" s="258"/>
      <c r="J138" s="43"/>
      <c r="K138" s="43"/>
      <c r="L138" s="47"/>
      <c r="M138" s="259"/>
      <c r="N138" s="260"/>
      <c r="O138" s="87"/>
      <c r="P138" s="87"/>
      <c r="Q138" s="87"/>
      <c r="R138" s="87"/>
      <c r="S138" s="87"/>
      <c r="T138" s="88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T138" s="19" t="s">
        <v>228</v>
      </c>
      <c r="AU138" s="19" t="s">
        <v>91</v>
      </c>
    </row>
    <row r="139" s="14" customFormat="1">
      <c r="A139" s="14"/>
      <c r="B139" s="231"/>
      <c r="C139" s="232"/>
      <c r="D139" s="222" t="s">
        <v>147</v>
      </c>
      <c r="E139" s="233" t="s">
        <v>36</v>
      </c>
      <c r="F139" s="234" t="s">
        <v>2500</v>
      </c>
      <c r="G139" s="232"/>
      <c r="H139" s="235">
        <v>20.399999999999999</v>
      </c>
      <c r="I139" s="236"/>
      <c r="J139" s="232"/>
      <c r="K139" s="232"/>
      <c r="L139" s="237"/>
      <c r="M139" s="238"/>
      <c r="N139" s="239"/>
      <c r="O139" s="239"/>
      <c r="P139" s="239"/>
      <c r="Q139" s="239"/>
      <c r="R139" s="239"/>
      <c r="S139" s="239"/>
      <c r="T139" s="240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1" t="s">
        <v>147</v>
      </c>
      <c r="AU139" s="241" t="s">
        <v>91</v>
      </c>
      <c r="AV139" s="14" t="s">
        <v>91</v>
      </c>
      <c r="AW139" s="14" t="s">
        <v>43</v>
      </c>
      <c r="AX139" s="14" t="s">
        <v>82</v>
      </c>
      <c r="AY139" s="241" t="s">
        <v>137</v>
      </c>
    </row>
    <row r="140" s="14" customFormat="1">
      <c r="A140" s="14"/>
      <c r="B140" s="231"/>
      <c r="C140" s="232"/>
      <c r="D140" s="222" t="s">
        <v>147</v>
      </c>
      <c r="E140" s="233" t="s">
        <v>36</v>
      </c>
      <c r="F140" s="234" t="s">
        <v>2501</v>
      </c>
      <c r="G140" s="232"/>
      <c r="H140" s="235">
        <v>3</v>
      </c>
      <c r="I140" s="236"/>
      <c r="J140" s="232"/>
      <c r="K140" s="232"/>
      <c r="L140" s="237"/>
      <c r="M140" s="238"/>
      <c r="N140" s="239"/>
      <c r="O140" s="239"/>
      <c r="P140" s="239"/>
      <c r="Q140" s="239"/>
      <c r="R140" s="239"/>
      <c r="S140" s="239"/>
      <c r="T140" s="240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1" t="s">
        <v>147</v>
      </c>
      <c r="AU140" s="241" t="s">
        <v>91</v>
      </c>
      <c r="AV140" s="14" t="s">
        <v>91</v>
      </c>
      <c r="AW140" s="14" t="s">
        <v>43</v>
      </c>
      <c r="AX140" s="14" t="s">
        <v>82</v>
      </c>
      <c r="AY140" s="241" t="s">
        <v>137</v>
      </c>
    </row>
    <row r="141" s="14" customFormat="1">
      <c r="A141" s="14"/>
      <c r="B141" s="231"/>
      <c r="C141" s="232"/>
      <c r="D141" s="222" t="s">
        <v>147</v>
      </c>
      <c r="E141" s="233" t="s">
        <v>36</v>
      </c>
      <c r="F141" s="234" t="s">
        <v>2502</v>
      </c>
      <c r="G141" s="232"/>
      <c r="H141" s="235">
        <v>10.199999999999999</v>
      </c>
      <c r="I141" s="236"/>
      <c r="J141" s="232"/>
      <c r="K141" s="232"/>
      <c r="L141" s="237"/>
      <c r="M141" s="238"/>
      <c r="N141" s="239"/>
      <c r="O141" s="239"/>
      <c r="P141" s="239"/>
      <c r="Q141" s="239"/>
      <c r="R141" s="239"/>
      <c r="S141" s="239"/>
      <c r="T141" s="240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1" t="s">
        <v>147</v>
      </c>
      <c r="AU141" s="241" t="s">
        <v>91</v>
      </c>
      <c r="AV141" s="14" t="s">
        <v>91</v>
      </c>
      <c r="AW141" s="14" t="s">
        <v>43</v>
      </c>
      <c r="AX141" s="14" t="s">
        <v>82</v>
      </c>
      <c r="AY141" s="241" t="s">
        <v>137</v>
      </c>
    </row>
    <row r="142" s="14" customFormat="1">
      <c r="A142" s="14"/>
      <c r="B142" s="231"/>
      <c r="C142" s="232"/>
      <c r="D142" s="222" t="s">
        <v>147</v>
      </c>
      <c r="E142" s="233" t="s">
        <v>36</v>
      </c>
      <c r="F142" s="234" t="s">
        <v>2503</v>
      </c>
      <c r="G142" s="232"/>
      <c r="H142" s="235">
        <v>6</v>
      </c>
      <c r="I142" s="236"/>
      <c r="J142" s="232"/>
      <c r="K142" s="232"/>
      <c r="L142" s="237"/>
      <c r="M142" s="238"/>
      <c r="N142" s="239"/>
      <c r="O142" s="239"/>
      <c r="P142" s="239"/>
      <c r="Q142" s="239"/>
      <c r="R142" s="239"/>
      <c r="S142" s="239"/>
      <c r="T142" s="240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1" t="s">
        <v>147</v>
      </c>
      <c r="AU142" s="241" t="s">
        <v>91</v>
      </c>
      <c r="AV142" s="14" t="s">
        <v>91</v>
      </c>
      <c r="AW142" s="14" t="s">
        <v>43</v>
      </c>
      <c r="AX142" s="14" t="s">
        <v>82</v>
      </c>
      <c r="AY142" s="241" t="s">
        <v>137</v>
      </c>
    </row>
    <row r="143" s="13" customFormat="1">
      <c r="A143" s="13"/>
      <c r="B143" s="220"/>
      <c r="C143" s="221"/>
      <c r="D143" s="222" t="s">
        <v>147</v>
      </c>
      <c r="E143" s="223" t="s">
        <v>36</v>
      </c>
      <c r="F143" s="224" t="s">
        <v>2504</v>
      </c>
      <c r="G143" s="221"/>
      <c r="H143" s="223" t="s">
        <v>36</v>
      </c>
      <c r="I143" s="225"/>
      <c r="J143" s="221"/>
      <c r="K143" s="221"/>
      <c r="L143" s="226"/>
      <c r="M143" s="227"/>
      <c r="N143" s="228"/>
      <c r="O143" s="228"/>
      <c r="P143" s="228"/>
      <c r="Q143" s="228"/>
      <c r="R143" s="228"/>
      <c r="S143" s="228"/>
      <c r="T143" s="229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0" t="s">
        <v>147</v>
      </c>
      <c r="AU143" s="230" t="s">
        <v>91</v>
      </c>
      <c r="AV143" s="13" t="s">
        <v>23</v>
      </c>
      <c r="AW143" s="13" t="s">
        <v>43</v>
      </c>
      <c r="AX143" s="13" t="s">
        <v>82</v>
      </c>
      <c r="AY143" s="230" t="s">
        <v>137</v>
      </c>
    </row>
    <row r="144" s="14" customFormat="1">
      <c r="A144" s="14"/>
      <c r="B144" s="231"/>
      <c r="C144" s="232"/>
      <c r="D144" s="222" t="s">
        <v>147</v>
      </c>
      <c r="E144" s="233" t="s">
        <v>36</v>
      </c>
      <c r="F144" s="234" t="s">
        <v>2505</v>
      </c>
      <c r="G144" s="232"/>
      <c r="H144" s="235">
        <v>4.4749999999999996</v>
      </c>
      <c r="I144" s="236"/>
      <c r="J144" s="232"/>
      <c r="K144" s="232"/>
      <c r="L144" s="237"/>
      <c r="M144" s="238"/>
      <c r="N144" s="239"/>
      <c r="O144" s="239"/>
      <c r="P144" s="239"/>
      <c r="Q144" s="239"/>
      <c r="R144" s="239"/>
      <c r="S144" s="239"/>
      <c r="T144" s="240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1" t="s">
        <v>147</v>
      </c>
      <c r="AU144" s="241" t="s">
        <v>91</v>
      </c>
      <c r="AV144" s="14" t="s">
        <v>91</v>
      </c>
      <c r="AW144" s="14" t="s">
        <v>43</v>
      </c>
      <c r="AX144" s="14" t="s">
        <v>82</v>
      </c>
      <c r="AY144" s="241" t="s">
        <v>137</v>
      </c>
    </row>
    <row r="145" s="2" customFormat="1" ht="16.5" customHeight="1">
      <c r="A145" s="41"/>
      <c r="B145" s="42"/>
      <c r="C145" s="261" t="s">
        <v>301</v>
      </c>
      <c r="D145" s="261" t="s">
        <v>285</v>
      </c>
      <c r="E145" s="262" t="s">
        <v>1875</v>
      </c>
      <c r="F145" s="263" t="s">
        <v>1876</v>
      </c>
      <c r="G145" s="264" t="s">
        <v>266</v>
      </c>
      <c r="H145" s="265">
        <v>70.519999999999996</v>
      </c>
      <c r="I145" s="266"/>
      <c r="J145" s="267">
        <f>ROUND(I145*H145,2)</f>
        <v>0</v>
      </c>
      <c r="K145" s="263" t="s">
        <v>226</v>
      </c>
      <c r="L145" s="268"/>
      <c r="M145" s="269" t="s">
        <v>36</v>
      </c>
      <c r="N145" s="270" t="s">
        <v>53</v>
      </c>
      <c r="O145" s="87"/>
      <c r="P145" s="216">
        <f>O145*H145</f>
        <v>0</v>
      </c>
      <c r="Q145" s="216">
        <v>1</v>
      </c>
      <c r="R145" s="216">
        <f>Q145*H145</f>
        <v>70.519999999999996</v>
      </c>
      <c r="S145" s="216">
        <v>0</v>
      </c>
      <c r="T145" s="217">
        <f>S145*H145</f>
        <v>0</v>
      </c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R145" s="218" t="s">
        <v>182</v>
      </c>
      <c r="AT145" s="218" t="s">
        <v>285</v>
      </c>
      <c r="AU145" s="218" t="s">
        <v>91</v>
      </c>
      <c r="AY145" s="19" t="s">
        <v>137</v>
      </c>
      <c r="BE145" s="219">
        <f>IF(N145="základní",J145,0)</f>
        <v>0</v>
      </c>
      <c r="BF145" s="219">
        <f>IF(N145="snížená",J145,0)</f>
        <v>0</v>
      </c>
      <c r="BG145" s="219">
        <f>IF(N145="zákl. přenesená",J145,0)</f>
        <v>0</v>
      </c>
      <c r="BH145" s="219">
        <f>IF(N145="sníž. přenesená",J145,0)</f>
        <v>0</v>
      </c>
      <c r="BI145" s="219">
        <f>IF(N145="nulová",J145,0)</f>
        <v>0</v>
      </c>
      <c r="BJ145" s="19" t="s">
        <v>23</v>
      </c>
      <c r="BK145" s="219">
        <f>ROUND(I145*H145,2)</f>
        <v>0</v>
      </c>
      <c r="BL145" s="19" t="s">
        <v>150</v>
      </c>
      <c r="BM145" s="218" t="s">
        <v>2506</v>
      </c>
    </row>
    <row r="146" s="14" customFormat="1">
      <c r="A146" s="14"/>
      <c r="B146" s="231"/>
      <c r="C146" s="232"/>
      <c r="D146" s="222" t="s">
        <v>147</v>
      </c>
      <c r="E146" s="233" t="s">
        <v>36</v>
      </c>
      <c r="F146" s="234" t="s">
        <v>2507</v>
      </c>
      <c r="G146" s="232"/>
      <c r="H146" s="235">
        <v>70.519999999999996</v>
      </c>
      <c r="I146" s="236"/>
      <c r="J146" s="232"/>
      <c r="K146" s="232"/>
      <c r="L146" s="237"/>
      <c r="M146" s="238"/>
      <c r="N146" s="239"/>
      <c r="O146" s="239"/>
      <c r="P146" s="239"/>
      <c r="Q146" s="239"/>
      <c r="R146" s="239"/>
      <c r="S146" s="239"/>
      <c r="T146" s="240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1" t="s">
        <v>147</v>
      </c>
      <c r="AU146" s="241" t="s">
        <v>91</v>
      </c>
      <c r="AV146" s="14" t="s">
        <v>91</v>
      </c>
      <c r="AW146" s="14" t="s">
        <v>43</v>
      </c>
      <c r="AX146" s="14" t="s">
        <v>23</v>
      </c>
      <c r="AY146" s="241" t="s">
        <v>137</v>
      </c>
    </row>
    <row r="147" s="2" customFormat="1" ht="24.15" customHeight="1">
      <c r="A147" s="41"/>
      <c r="B147" s="42"/>
      <c r="C147" s="207" t="s">
        <v>308</v>
      </c>
      <c r="D147" s="207" t="s">
        <v>140</v>
      </c>
      <c r="E147" s="208" t="s">
        <v>270</v>
      </c>
      <c r="F147" s="209" t="s">
        <v>271</v>
      </c>
      <c r="G147" s="210" t="s">
        <v>225</v>
      </c>
      <c r="H147" s="211">
        <v>204.34999999999999</v>
      </c>
      <c r="I147" s="212"/>
      <c r="J147" s="213">
        <f>ROUND(I147*H147,2)</f>
        <v>0</v>
      </c>
      <c r="K147" s="209" t="s">
        <v>226</v>
      </c>
      <c r="L147" s="47"/>
      <c r="M147" s="214" t="s">
        <v>36</v>
      </c>
      <c r="N147" s="215" t="s">
        <v>53</v>
      </c>
      <c r="O147" s="87"/>
      <c r="P147" s="216">
        <f>O147*H147</f>
        <v>0</v>
      </c>
      <c r="Q147" s="216">
        <v>0</v>
      </c>
      <c r="R147" s="216">
        <f>Q147*H147</f>
        <v>0</v>
      </c>
      <c r="S147" s="216">
        <v>0</v>
      </c>
      <c r="T147" s="217">
        <f>S147*H147</f>
        <v>0</v>
      </c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R147" s="218" t="s">
        <v>150</v>
      </c>
      <c r="AT147" s="218" t="s">
        <v>140</v>
      </c>
      <c r="AU147" s="218" t="s">
        <v>91</v>
      </c>
      <c r="AY147" s="19" t="s">
        <v>137</v>
      </c>
      <c r="BE147" s="219">
        <f>IF(N147="základní",J147,0)</f>
        <v>0</v>
      </c>
      <c r="BF147" s="219">
        <f>IF(N147="snížená",J147,0)</f>
        <v>0</v>
      </c>
      <c r="BG147" s="219">
        <f>IF(N147="zákl. přenesená",J147,0)</f>
        <v>0</v>
      </c>
      <c r="BH147" s="219">
        <f>IF(N147="sníž. přenesená",J147,0)</f>
        <v>0</v>
      </c>
      <c r="BI147" s="219">
        <f>IF(N147="nulová",J147,0)</f>
        <v>0</v>
      </c>
      <c r="BJ147" s="19" t="s">
        <v>23</v>
      </c>
      <c r="BK147" s="219">
        <f>ROUND(I147*H147,2)</f>
        <v>0</v>
      </c>
      <c r="BL147" s="19" t="s">
        <v>150</v>
      </c>
      <c r="BM147" s="218" t="s">
        <v>2508</v>
      </c>
    </row>
    <row r="148" s="2" customFormat="1">
      <c r="A148" s="41"/>
      <c r="B148" s="42"/>
      <c r="C148" s="43"/>
      <c r="D148" s="256" t="s">
        <v>228</v>
      </c>
      <c r="E148" s="43"/>
      <c r="F148" s="257" t="s">
        <v>273</v>
      </c>
      <c r="G148" s="43"/>
      <c r="H148" s="43"/>
      <c r="I148" s="258"/>
      <c r="J148" s="43"/>
      <c r="K148" s="43"/>
      <c r="L148" s="47"/>
      <c r="M148" s="259"/>
      <c r="N148" s="260"/>
      <c r="O148" s="87"/>
      <c r="P148" s="87"/>
      <c r="Q148" s="87"/>
      <c r="R148" s="87"/>
      <c r="S148" s="87"/>
      <c r="T148" s="88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T148" s="19" t="s">
        <v>228</v>
      </c>
      <c r="AU148" s="19" t="s">
        <v>91</v>
      </c>
    </row>
    <row r="149" s="14" customFormat="1">
      <c r="A149" s="14"/>
      <c r="B149" s="231"/>
      <c r="C149" s="232"/>
      <c r="D149" s="222" t="s">
        <v>147</v>
      </c>
      <c r="E149" s="233" t="s">
        <v>36</v>
      </c>
      <c r="F149" s="234" t="s">
        <v>2509</v>
      </c>
      <c r="G149" s="232"/>
      <c r="H149" s="235">
        <v>40.799999999999997</v>
      </c>
      <c r="I149" s="236"/>
      <c r="J149" s="232"/>
      <c r="K149" s="232"/>
      <c r="L149" s="237"/>
      <c r="M149" s="238"/>
      <c r="N149" s="239"/>
      <c r="O149" s="239"/>
      <c r="P149" s="239"/>
      <c r="Q149" s="239"/>
      <c r="R149" s="239"/>
      <c r="S149" s="239"/>
      <c r="T149" s="240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1" t="s">
        <v>147</v>
      </c>
      <c r="AU149" s="241" t="s">
        <v>91</v>
      </c>
      <c r="AV149" s="14" t="s">
        <v>91</v>
      </c>
      <c r="AW149" s="14" t="s">
        <v>43</v>
      </c>
      <c r="AX149" s="14" t="s">
        <v>82</v>
      </c>
      <c r="AY149" s="241" t="s">
        <v>137</v>
      </c>
    </row>
    <row r="150" s="14" customFormat="1">
      <c r="A150" s="14"/>
      <c r="B150" s="231"/>
      <c r="C150" s="232"/>
      <c r="D150" s="222" t="s">
        <v>147</v>
      </c>
      <c r="E150" s="233" t="s">
        <v>36</v>
      </c>
      <c r="F150" s="234" t="s">
        <v>2510</v>
      </c>
      <c r="G150" s="232"/>
      <c r="H150" s="235">
        <v>6</v>
      </c>
      <c r="I150" s="236"/>
      <c r="J150" s="232"/>
      <c r="K150" s="232"/>
      <c r="L150" s="237"/>
      <c r="M150" s="238"/>
      <c r="N150" s="239"/>
      <c r="O150" s="239"/>
      <c r="P150" s="239"/>
      <c r="Q150" s="239"/>
      <c r="R150" s="239"/>
      <c r="S150" s="239"/>
      <c r="T150" s="240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1" t="s">
        <v>147</v>
      </c>
      <c r="AU150" s="241" t="s">
        <v>91</v>
      </c>
      <c r="AV150" s="14" t="s">
        <v>91</v>
      </c>
      <c r="AW150" s="14" t="s">
        <v>43</v>
      </c>
      <c r="AX150" s="14" t="s">
        <v>82</v>
      </c>
      <c r="AY150" s="241" t="s">
        <v>137</v>
      </c>
    </row>
    <row r="151" s="14" customFormat="1">
      <c r="A151" s="14"/>
      <c r="B151" s="231"/>
      <c r="C151" s="232"/>
      <c r="D151" s="222" t="s">
        <v>147</v>
      </c>
      <c r="E151" s="233" t="s">
        <v>36</v>
      </c>
      <c r="F151" s="234" t="s">
        <v>2511</v>
      </c>
      <c r="G151" s="232"/>
      <c r="H151" s="235">
        <v>20.399999999999999</v>
      </c>
      <c r="I151" s="236"/>
      <c r="J151" s="232"/>
      <c r="K151" s="232"/>
      <c r="L151" s="237"/>
      <c r="M151" s="238"/>
      <c r="N151" s="239"/>
      <c r="O151" s="239"/>
      <c r="P151" s="239"/>
      <c r="Q151" s="239"/>
      <c r="R151" s="239"/>
      <c r="S151" s="239"/>
      <c r="T151" s="240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1" t="s">
        <v>147</v>
      </c>
      <c r="AU151" s="241" t="s">
        <v>91</v>
      </c>
      <c r="AV151" s="14" t="s">
        <v>91</v>
      </c>
      <c r="AW151" s="14" t="s">
        <v>43</v>
      </c>
      <c r="AX151" s="14" t="s">
        <v>82</v>
      </c>
      <c r="AY151" s="241" t="s">
        <v>137</v>
      </c>
    </row>
    <row r="152" s="14" customFormat="1">
      <c r="A152" s="14"/>
      <c r="B152" s="231"/>
      <c r="C152" s="232"/>
      <c r="D152" s="222" t="s">
        <v>147</v>
      </c>
      <c r="E152" s="233" t="s">
        <v>36</v>
      </c>
      <c r="F152" s="234" t="s">
        <v>2512</v>
      </c>
      <c r="G152" s="232"/>
      <c r="H152" s="235">
        <v>12</v>
      </c>
      <c r="I152" s="236"/>
      <c r="J152" s="232"/>
      <c r="K152" s="232"/>
      <c r="L152" s="237"/>
      <c r="M152" s="238"/>
      <c r="N152" s="239"/>
      <c r="O152" s="239"/>
      <c r="P152" s="239"/>
      <c r="Q152" s="239"/>
      <c r="R152" s="239"/>
      <c r="S152" s="239"/>
      <c r="T152" s="240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1" t="s">
        <v>147</v>
      </c>
      <c r="AU152" s="241" t="s">
        <v>91</v>
      </c>
      <c r="AV152" s="14" t="s">
        <v>91</v>
      </c>
      <c r="AW152" s="14" t="s">
        <v>43</v>
      </c>
      <c r="AX152" s="14" t="s">
        <v>82</v>
      </c>
      <c r="AY152" s="241" t="s">
        <v>137</v>
      </c>
    </row>
    <row r="153" s="14" customFormat="1">
      <c r="A153" s="14"/>
      <c r="B153" s="231"/>
      <c r="C153" s="232"/>
      <c r="D153" s="222" t="s">
        <v>147</v>
      </c>
      <c r="E153" s="233" t="s">
        <v>36</v>
      </c>
      <c r="F153" s="234" t="s">
        <v>2513</v>
      </c>
      <c r="G153" s="232"/>
      <c r="H153" s="235">
        <v>80.400000000000006</v>
      </c>
      <c r="I153" s="236"/>
      <c r="J153" s="232"/>
      <c r="K153" s="232"/>
      <c r="L153" s="237"/>
      <c r="M153" s="238"/>
      <c r="N153" s="239"/>
      <c r="O153" s="239"/>
      <c r="P153" s="239"/>
      <c r="Q153" s="239"/>
      <c r="R153" s="239"/>
      <c r="S153" s="239"/>
      <c r="T153" s="240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1" t="s">
        <v>147</v>
      </c>
      <c r="AU153" s="241" t="s">
        <v>91</v>
      </c>
      <c r="AV153" s="14" t="s">
        <v>91</v>
      </c>
      <c r="AW153" s="14" t="s">
        <v>43</v>
      </c>
      <c r="AX153" s="14" t="s">
        <v>82</v>
      </c>
      <c r="AY153" s="241" t="s">
        <v>137</v>
      </c>
    </row>
    <row r="154" s="14" customFormat="1">
      <c r="A154" s="14"/>
      <c r="B154" s="231"/>
      <c r="C154" s="232"/>
      <c r="D154" s="222" t="s">
        <v>147</v>
      </c>
      <c r="E154" s="233" t="s">
        <v>36</v>
      </c>
      <c r="F154" s="234" t="s">
        <v>2514</v>
      </c>
      <c r="G154" s="232"/>
      <c r="H154" s="235">
        <v>44.75</v>
      </c>
      <c r="I154" s="236"/>
      <c r="J154" s="232"/>
      <c r="K154" s="232"/>
      <c r="L154" s="237"/>
      <c r="M154" s="238"/>
      <c r="N154" s="239"/>
      <c r="O154" s="239"/>
      <c r="P154" s="239"/>
      <c r="Q154" s="239"/>
      <c r="R154" s="239"/>
      <c r="S154" s="239"/>
      <c r="T154" s="240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1" t="s">
        <v>147</v>
      </c>
      <c r="AU154" s="241" t="s">
        <v>91</v>
      </c>
      <c r="AV154" s="14" t="s">
        <v>91</v>
      </c>
      <c r="AW154" s="14" t="s">
        <v>43</v>
      </c>
      <c r="AX154" s="14" t="s">
        <v>82</v>
      </c>
      <c r="AY154" s="241" t="s">
        <v>137</v>
      </c>
    </row>
    <row r="155" s="12" customFormat="1" ht="22.8" customHeight="1">
      <c r="A155" s="12"/>
      <c r="B155" s="191"/>
      <c r="C155" s="192"/>
      <c r="D155" s="193" t="s">
        <v>81</v>
      </c>
      <c r="E155" s="205" t="s">
        <v>91</v>
      </c>
      <c r="F155" s="205" t="s">
        <v>276</v>
      </c>
      <c r="G155" s="192"/>
      <c r="H155" s="192"/>
      <c r="I155" s="195"/>
      <c r="J155" s="206">
        <f>BK155</f>
        <v>0</v>
      </c>
      <c r="K155" s="192"/>
      <c r="L155" s="197"/>
      <c r="M155" s="198"/>
      <c r="N155" s="199"/>
      <c r="O155" s="199"/>
      <c r="P155" s="200">
        <f>SUM(P156:P162)</f>
        <v>0</v>
      </c>
      <c r="Q155" s="199"/>
      <c r="R155" s="200">
        <f>SUM(R156:R162)</f>
        <v>0.17299999999999999</v>
      </c>
      <c r="S155" s="199"/>
      <c r="T155" s="201">
        <f>SUM(T156:T162)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02" t="s">
        <v>23</v>
      </c>
      <c r="AT155" s="203" t="s">
        <v>81</v>
      </c>
      <c r="AU155" s="203" t="s">
        <v>23</v>
      </c>
      <c r="AY155" s="202" t="s">
        <v>137</v>
      </c>
      <c r="BK155" s="204">
        <f>SUM(BK156:BK162)</f>
        <v>0</v>
      </c>
    </row>
    <row r="156" s="2" customFormat="1" ht="24.15" customHeight="1">
      <c r="A156" s="41"/>
      <c r="B156" s="42"/>
      <c r="C156" s="207" t="s">
        <v>318</v>
      </c>
      <c r="D156" s="207" t="s">
        <v>140</v>
      </c>
      <c r="E156" s="208" t="s">
        <v>2515</v>
      </c>
      <c r="F156" s="209" t="s">
        <v>2516</v>
      </c>
      <c r="G156" s="210" t="s">
        <v>225</v>
      </c>
      <c r="H156" s="211">
        <v>50</v>
      </c>
      <c r="I156" s="212"/>
      <c r="J156" s="213">
        <f>ROUND(I156*H156,2)</f>
        <v>0</v>
      </c>
      <c r="K156" s="209" t="s">
        <v>226</v>
      </c>
      <c r="L156" s="47"/>
      <c r="M156" s="214" t="s">
        <v>36</v>
      </c>
      <c r="N156" s="215" t="s">
        <v>53</v>
      </c>
      <c r="O156" s="87"/>
      <c r="P156" s="216">
        <f>O156*H156</f>
        <v>0</v>
      </c>
      <c r="Q156" s="216">
        <v>0.00346</v>
      </c>
      <c r="R156" s="216">
        <f>Q156*H156</f>
        <v>0.17299999999999999</v>
      </c>
      <c r="S156" s="216">
        <v>0</v>
      </c>
      <c r="T156" s="217">
        <f>S156*H156</f>
        <v>0</v>
      </c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R156" s="218" t="s">
        <v>150</v>
      </c>
      <c r="AT156" s="218" t="s">
        <v>140</v>
      </c>
      <c r="AU156" s="218" t="s">
        <v>91</v>
      </c>
      <c r="AY156" s="19" t="s">
        <v>137</v>
      </c>
      <c r="BE156" s="219">
        <f>IF(N156="základní",J156,0)</f>
        <v>0</v>
      </c>
      <c r="BF156" s="219">
        <f>IF(N156="snížená",J156,0)</f>
        <v>0</v>
      </c>
      <c r="BG156" s="219">
        <f>IF(N156="zákl. přenesená",J156,0)</f>
        <v>0</v>
      </c>
      <c r="BH156" s="219">
        <f>IF(N156="sníž. přenesená",J156,0)</f>
        <v>0</v>
      </c>
      <c r="BI156" s="219">
        <f>IF(N156="nulová",J156,0)</f>
        <v>0</v>
      </c>
      <c r="BJ156" s="19" t="s">
        <v>23</v>
      </c>
      <c r="BK156" s="219">
        <f>ROUND(I156*H156,2)</f>
        <v>0</v>
      </c>
      <c r="BL156" s="19" t="s">
        <v>150</v>
      </c>
      <c r="BM156" s="218" t="s">
        <v>2517</v>
      </c>
    </row>
    <row r="157" s="2" customFormat="1">
      <c r="A157" s="41"/>
      <c r="B157" s="42"/>
      <c r="C157" s="43"/>
      <c r="D157" s="256" t="s">
        <v>228</v>
      </c>
      <c r="E157" s="43"/>
      <c r="F157" s="257" t="s">
        <v>2518</v>
      </c>
      <c r="G157" s="43"/>
      <c r="H157" s="43"/>
      <c r="I157" s="258"/>
      <c r="J157" s="43"/>
      <c r="K157" s="43"/>
      <c r="L157" s="47"/>
      <c r="M157" s="259"/>
      <c r="N157" s="260"/>
      <c r="O157" s="87"/>
      <c r="P157" s="87"/>
      <c r="Q157" s="87"/>
      <c r="R157" s="87"/>
      <c r="S157" s="87"/>
      <c r="T157" s="88"/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T157" s="19" t="s">
        <v>228</v>
      </c>
      <c r="AU157" s="19" t="s">
        <v>91</v>
      </c>
    </row>
    <row r="158" s="13" customFormat="1">
      <c r="A158" s="13"/>
      <c r="B158" s="220"/>
      <c r="C158" s="221"/>
      <c r="D158" s="222" t="s">
        <v>147</v>
      </c>
      <c r="E158" s="223" t="s">
        <v>36</v>
      </c>
      <c r="F158" s="224" t="s">
        <v>2519</v>
      </c>
      <c r="G158" s="221"/>
      <c r="H158" s="223" t="s">
        <v>36</v>
      </c>
      <c r="I158" s="225"/>
      <c r="J158" s="221"/>
      <c r="K158" s="221"/>
      <c r="L158" s="226"/>
      <c r="M158" s="227"/>
      <c r="N158" s="228"/>
      <c r="O158" s="228"/>
      <c r="P158" s="228"/>
      <c r="Q158" s="228"/>
      <c r="R158" s="228"/>
      <c r="S158" s="228"/>
      <c r="T158" s="22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0" t="s">
        <v>147</v>
      </c>
      <c r="AU158" s="230" t="s">
        <v>91</v>
      </c>
      <c r="AV158" s="13" t="s">
        <v>23</v>
      </c>
      <c r="AW158" s="13" t="s">
        <v>43</v>
      </c>
      <c r="AX158" s="13" t="s">
        <v>82</v>
      </c>
      <c r="AY158" s="230" t="s">
        <v>137</v>
      </c>
    </row>
    <row r="159" s="14" customFormat="1">
      <c r="A159" s="14"/>
      <c r="B159" s="231"/>
      <c r="C159" s="232"/>
      <c r="D159" s="222" t="s">
        <v>147</v>
      </c>
      <c r="E159" s="233" t="s">
        <v>36</v>
      </c>
      <c r="F159" s="234" t="s">
        <v>2520</v>
      </c>
      <c r="G159" s="232"/>
      <c r="H159" s="235">
        <v>50</v>
      </c>
      <c r="I159" s="236"/>
      <c r="J159" s="232"/>
      <c r="K159" s="232"/>
      <c r="L159" s="237"/>
      <c r="M159" s="238"/>
      <c r="N159" s="239"/>
      <c r="O159" s="239"/>
      <c r="P159" s="239"/>
      <c r="Q159" s="239"/>
      <c r="R159" s="239"/>
      <c r="S159" s="239"/>
      <c r="T159" s="240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1" t="s">
        <v>147</v>
      </c>
      <c r="AU159" s="241" t="s">
        <v>91</v>
      </c>
      <c r="AV159" s="14" t="s">
        <v>91</v>
      </c>
      <c r="AW159" s="14" t="s">
        <v>43</v>
      </c>
      <c r="AX159" s="14" t="s">
        <v>23</v>
      </c>
      <c r="AY159" s="241" t="s">
        <v>137</v>
      </c>
    </row>
    <row r="160" s="2" customFormat="1" ht="24.15" customHeight="1">
      <c r="A160" s="41"/>
      <c r="B160" s="42"/>
      <c r="C160" s="207" t="s">
        <v>322</v>
      </c>
      <c r="D160" s="207" t="s">
        <v>140</v>
      </c>
      <c r="E160" s="208" t="s">
        <v>2521</v>
      </c>
      <c r="F160" s="209" t="s">
        <v>2522</v>
      </c>
      <c r="G160" s="210" t="s">
        <v>225</v>
      </c>
      <c r="H160" s="211">
        <v>50</v>
      </c>
      <c r="I160" s="212"/>
      <c r="J160" s="213">
        <f>ROUND(I160*H160,2)</f>
        <v>0</v>
      </c>
      <c r="K160" s="209" t="s">
        <v>226</v>
      </c>
      <c r="L160" s="47"/>
      <c r="M160" s="214" t="s">
        <v>36</v>
      </c>
      <c r="N160" s="215" t="s">
        <v>53</v>
      </c>
      <c r="O160" s="87"/>
      <c r="P160" s="216">
        <f>O160*H160</f>
        <v>0</v>
      </c>
      <c r="Q160" s="216">
        <v>0</v>
      </c>
      <c r="R160" s="216">
        <f>Q160*H160</f>
        <v>0</v>
      </c>
      <c r="S160" s="216">
        <v>0</v>
      </c>
      <c r="T160" s="217">
        <f>S160*H160</f>
        <v>0</v>
      </c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R160" s="218" t="s">
        <v>150</v>
      </c>
      <c r="AT160" s="218" t="s">
        <v>140</v>
      </c>
      <c r="AU160" s="218" t="s">
        <v>91</v>
      </c>
      <c r="AY160" s="19" t="s">
        <v>137</v>
      </c>
      <c r="BE160" s="219">
        <f>IF(N160="základní",J160,0)</f>
        <v>0</v>
      </c>
      <c r="BF160" s="219">
        <f>IF(N160="snížená",J160,0)</f>
        <v>0</v>
      </c>
      <c r="BG160" s="219">
        <f>IF(N160="zákl. přenesená",J160,0)</f>
        <v>0</v>
      </c>
      <c r="BH160" s="219">
        <f>IF(N160="sníž. přenesená",J160,0)</f>
        <v>0</v>
      </c>
      <c r="BI160" s="219">
        <f>IF(N160="nulová",J160,0)</f>
        <v>0</v>
      </c>
      <c r="BJ160" s="19" t="s">
        <v>23</v>
      </c>
      <c r="BK160" s="219">
        <f>ROUND(I160*H160,2)</f>
        <v>0</v>
      </c>
      <c r="BL160" s="19" t="s">
        <v>150</v>
      </c>
      <c r="BM160" s="218" t="s">
        <v>2523</v>
      </c>
    </row>
    <row r="161" s="2" customFormat="1">
      <c r="A161" s="41"/>
      <c r="B161" s="42"/>
      <c r="C161" s="43"/>
      <c r="D161" s="256" t="s">
        <v>228</v>
      </c>
      <c r="E161" s="43"/>
      <c r="F161" s="257" t="s">
        <v>2524</v>
      </c>
      <c r="G161" s="43"/>
      <c r="H161" s="43"/>
      <c r="I161" s="258"/>
      <c r="J161" s="43"/>
      <c r="K161" s="43"/>
      <c r="L161" s="47"/>
      <c r="M161" s="259"/>
      <c r="N161" s="260"/>
      <c r="O161" s="87"/>
      <c r="P161" s="87"/>
      <c r="Q161" s="87"/>
      <c r="R161" s="87"/>
      <c r="S161" s="87"/>
      <c r="T161" s="88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T161" s="19" t="s">
        <v>228</v>
      </c>
      <c r="AU161" s="19" t="s">
        <v>91</v>
      </c>
    </row>
    <row r="162" s="14" customFormat="1">
      <c r="A162" s="14"/>
      <c r="B162" s="231"/>
      <c r="C162" s="232"/>
      <c r="D162" s="222" t="s">
        <v>147</v>
      </c>
      <c r="E162" s="233" t="s">
        <v>36</v>
      </c>
      <c r="F162" s="234" t="s">
        <v>525</v>
      </c>
      <c r="G162" s="232"/>
      <c r="H162" s="235">
        <v>50</v>
      </c>
      <c r="I162" s="236"/>
      <c r="J162" s="232"/>
      <c r="K162" s="232"/>
      <c r="L162" s="237"/>
      <c r="M162" s="238"/>
      <c r="N162" s="239"/>
      <c r="O162" s="239"/>
      <c r="P162" s="239"/>
      <c r="Q162" s="239"/>
      <c r="R162" s="239"/>
      <c r="S162" s="239"/>
      <c r="T162" s="240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1" t="s">
        <v>147</v>
      </c>
      <c r="AU162" s="241" t="s">
        <v>91</v>
      </c>
      <c r="AV162" s="14" t="s">
        <v>91</v>
      </c>
      <c r="AW162" s="14" t="s">
        <v>43</v>
      </c>
      <c r="AX162" s="14" t="s">
        <v>23</v>
      </c>
      <c r="AY162" s="241" t="s">
        <v>137</v>
      </c>
    </row>
    <row r="163" s="12" customFormat="1" ht="22.8" customHeight="1">
      <c r="A163" s="12"/>
      <c r="B163" s="191"/>
      <c r="C163" s="192"/>
      <c r="D163" s="193" t="s">
        <v>81</v>
      </c>
      <c r="E163" s="205" t="s">
        <v>159</v>
      </c>
      <c r="F163" s="205" t="s">
        <v>364</v>
      </c>
      <c r="G163" s="192"/>
      <c r="H163" s="192"/>
      <c r="I163" s="195"/>
      <c r="J163" s="206">
        <f>BK163</f>
        <v>0</v>
      </c>
      <c r="K163" s="192"/>
      <c r="L163" s="197"/>
      <c r="M163" s="198"/>
      <c r="N163" s="199"/>
      <c r="O163" s="199"/>
      <c r="P163" s="200">
        <f>SUM(P164:P173)</f>
        <v>0</v>
      </c>
      <c r="Q163" s="199"/>
      <c r="R163" s="200">
        <f>SUM(R164:R173)</f>
        <v>2.2344599999999999</v>
      </c>
      <c r="S163" s="199"/>
      <c r="T163" s="201">
        <f>SUM(T164:T173)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02" t="s">
        <v>23</v>
      </c>
      <c r="AT163" s="203" t="s">
        <v>81</v>
      </c>
      <c r="AU163" s="203" t="s">
        <v>23</v>
      </c>
      <c r="AY163" s="202" t="s">
        <v>137</v>
      </c>
      <c r="BK163" s="204">
        <f>SUM(BK164:BK173)</f>
        <v>0</v>
      </c>
    </row>
    <row r="164" s="2" customFormat="1" ht="24.15" customHeight="1">
      <c r="A164" s="41"/>
      <c r="B164" s="42"/>
      <c r="C164" s="207" t="s">
        <v>331</v>
      </c>
      <c r="D164" s="207" t="s">
        <v>140</v>
      </c>
      <c r="E164" s="208" t="s">
        <v>2525</v>
      </c>
      <c r="F164" s="209" t="s">
        <v>2526</v>
      </c>
      <c r="G164" s="210" t="s">
        <v>394</v>
      </c>
      <c r="H164" s="211">
        <v>1</v>
      </c>
      <c r="I164" s="212"/>
      <c r="J164" s="213">
        <f>ROUND(I164*H164,2)</f>
        <v>0</v>
      </c>
      <c r="K164" s="209" t="s">
        <v>226</v>
      </c>
      <c r="L164" s="47"/>
      <c r="M164" s="214" t="s">
        <v>36</v>
      </c>
      <c r="N164" s="215" t="s">
        <v>53</v>
      </c>
      <c r="O164" s="87"/>
      <c r="P164" s="216">
        <f>O164*H164</f>
        <v>0</v>
      </c>
      <c r="Q164" s="216">
        <v>0</v>
      </c>
      <c r="R164" s="216">
        <f>Q164*H164</f>
        <v>0</v>
      </c>
      <c r="S164" s="216">
        <v>0</v>
      </c>
      <c r="T164" s="217">
        <f>S164*H164</f>
        <v>0</v>
      </c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R164" s="218" t="s">
        <v>150</v>
      </c>
      <c r="AT164" s="218" t="s">
        <v>140</v>
      </c>
      <c r="AU164" s="218" t="s">
        <v>91</v>
      </c>
      <c r="AY164" s="19" t="s">
        <v>137</v>
      </c>
      <c r="BE164" s="219">
        <f>IF(N164="základní",J164,0)</f>
        <v>0</v>
      </c>
      <c r="BF164" s="219">
        <f>IF(N164="snížená",J164,0)</f>
        <v>0</v>
      </c>
      <c r="BG164" s="219">
        <f>IF(N164="zákl. přenesená",J164,0)</f>
        <v>0</v>
      </c>
      <c r="BH164" s="219">
        <f>IF(N164="sníž. přenesená",J164,0)</f>
        <v>0</v>
      </c>
      <c r="BI164" s="219">
        <f>IF(N164="nulová",J164,0)</f>
        <v>0</v>
      </c>
      <c r="BJ164" s="19" t="s">
        <v>23</v>
      </c>
      <c r="BK164" s="219">
        <f>ROUND(I164*H164,2)</f>
        <v>0</v>
      </c>
      <c r="BL164" s="19" t="s">
        <v>150</v>
      </c>
      <c r="BM164" s="218" t="s">
        <v>2527</v>
      </c>
    </row>
    <row r="165" s="2" customFormat="1">
      <c r="A165" s="41"/>
      <c r="B165" s="42"/>
      <c r="C165" s="43"/>
      <c r="D165" s="256" t="s">
        <v>228</v>
      </c>
      <c r="E165" s="43"/>
      <c r="F165" s="257" t="s">
        <v>2528</v>
      </c>
      <c r="G165" s="43"/>
      <c r="H165" s="43"/>
      <c r="I165" s="258"/>
      <c r="J165" s="43"/>
      <c r="K165" s="43"/>
      <c r="L165" s="47"/>
      <c r="M165" s="259"/>
      <c r="N165" s="260"/>
      <c r="O165" s="87"/>
      <c r="P165" s="87"/>
      <c r="Q165" s="87"/>
      <c r="R165" s="87"/>
      <c r="S165" s="87"/>
      <c r="T165" s="88"/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T165" s="19" t="s">
        <v>228</v>
      </c>
      <c r="AU165" s="19" t="s">
        <v>91</v>
      </c>
    </row>
    <row r="166" s="2" customFormat="1" ht="21.75" customHeight="1">
      <c r="A166" s="41"/>
      <c r="B166" s="42"/>
      <c r="C166" s="261" t="s">
        <v>337</v>
      </c>
      <c r="D166" s="261" t="s">
        <v>285</v>
      </c>
      <c r="E166" s="262" t="s">
        <v>2529</v>
      </c>
      <c r="F166" s="263" t="s">
        <v>2530</v>
      </c>
      <c r="G166" s="264" t="s">
        <v>394</v>
      </c>
      <c r="H166" s="265">
        <v>1</v>
      </c>
      <c r="I166" s="266"/>
      <c r="J166" s="267">
        <f>ROUND(I166*H166,2)</f>
        <v>0</v>
      </c>
      <c r="K166" s="263" t="s">
        <v>226</v>
      </c>
      <c r="L166" s="268"/>
      <c r="M166" s="269" t="s">
        <v>36</v>
      </c>
      <c r="N166" s="270" t="s">
        <v>53</v>
      </c>
      <c r="O166" s="87"/>
      <c r="P166" s="216">
        <f>O166*H166</f>
        <v>0</v>
      </c>
      <c r="Q166" s="216">
        <v>0.076999999999999999</v>
      </c>
      <c r="R166" s="216">
        <f>Q166*H166</f>
        <v>0.076999999999999999</v>
      </c>
      <c r="S166" s="216">
        <v>0</v>
      </c>
      <c r="T166" s="217">
        <f>S166*H166</f>
        <v>0</v>
      </c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R166" s="218" t="s">
        <v>182</v>
      </c>
      <c r="AT166" s="218" t="s">
        <v>285</v>
      </c>
      <c r="AU166" s="218" t="s">
        <v>91</v>
      </c>
      <c r="AY166" s="19" t="s">
        <v>137</v>
      </c>
      <c r="BE166" s="219">
        <f>IF(N166="základní",J166,0)</f>
        <v>0</v>
      </c>
      <c r="BF166" s="219">
        <f>IF(N166="snížená",J166,0)</f>
        <v>0</v>
      </c>
      <c r="BG166" s="219">
        <f>IF(N166="zákl. přenesená",J166,0)</f>
        <v>0</v>
      </c>
      <c r="BH166" s="219">
        <f>IF(N166="sníž. přenesená",J166,0)</f>
        <v>0</v>
      </c>
      <c r="BI166" s="219">
        <f>IF(N166="nulová",J166,0)</f>
        <v>0</v>
      </c>
      <c r="BJ166" s="19" t="s">
        <v>23</v>
      </c>
      <c r="BK166" s="219">
        <f>ROUND(I166*H166,2)</f>
        <v>0</v>
      </c>
      <c r="BL166" s="19" t="s">
        <v>150</v>
      </c>
      <c r="BM166" s="218" t="s">
        <v>2531</v>
      </c>
    </row>
    <row r="167" s="2" customFormat="1" ht="33" customHeight="1">
      <c r="A167" s="41"/>
      <c r="B167" s="42"/>
      <c r="C167" s="207" t="s">
        <v>343</v>
      </c>
      <c r="D167" s="207" t="s">
        <v>140</v>
      </c>
      <c r="E167" s="208" t="s">
        <v>2532</v>
      </c>
      <c r="F167" s="209" t="s">
        <v>2533</v>
      </c>
      <c r="G167" s="210" t="s">
        <v>394</v>
      </c>
      <c r="H167" s="211">
        <v>1</v>
      </c>
      <c r="I167" s="212"/>
      <c r="J167" s="213">
        <f>ROUND(I167*H167,2)</f>
        <v>0</v>
      </c>
      <c r="K167" s="209" t="s">
        <v>226</v>
      </c>
      <c r="L167" s="47"/>
      <c r="M167" s="214" t="s">
        <v>36</v>
      </c>
      <c r="N167" s="215" t="s">
        <v>53</v>
      </c>
      <c r="O167" s="87"/>
      <c r="P167" s="216">
        <f>O167*H167</f>
        <v>0</v>
      </c>
      <c r="Q167" s="216">
        <v>2.0459999999999998</v>
      </c>
      <c r="R167" s="216">
        <f>Q167*H167</f>
        <v>2.0459999999999998</v>
      </c>
      <c r="S167" s="216">
        <v>0</v>
      </c>
      <c r="T167" s="217">
        <f>S167*H167</f>
        <v>0</v>
      </c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R167" s="218" t="s">
        <v>150</v>
      </c>
      <c r="AT167" s="218" t="s">
        <v>140</v>
      </c>
      <c r="AU167" s="218" t="s">
        <v>91</v>
      </c>
      <c r="AY167" s="19" t="s">
        <v>137</v>
      </c>
      <c r="BE167" s="219">
        <f>IF(N167="základní",J167,0)</f>
        <v>0</v>
      </c>
      <c r="BF167" s="219">
        <f>IF(N167="snížená",J167,0)</f>
        <v>0</v>
      </c>
      <c r="BG167" s="219">
        <f>IF(N167="zákl. přenesená",J167,0)</f>
        <v>0</v>
      </c>
      <c r="BH167" s="219">
        <f>IF(N167="sníž. přenesená",J167,0)</f>
        <v>0</v>
      </c>
      <c r="BI167" s="219">
        <f>IF(N167="nulová",J167,0)</f>
        <v>0</v>
      </c>
      <c r="BJ167" s="19" t="s">
        <v>23</v>
      </c>
      <c r="BK167" s="219">
        <f>ROUND(I167*H167,2)</f>
        <v>0</v>
      </c>
      <c r="BL167" s="19" t="s">
        <v>150</v>
      </c>
      <c r="BM167" s="218" t="s">
        <v>2534</v>
      </c>
    </row>
    <row r="168" s="2" customFormat="1">
      <c r="A168" s="41"/>
      <c r="B168" s="42"/>
      <c r="C168" s="43"/>
      <c r="D168" s="256" t="s">
        <v>228</v>
      </c>
      <c r="E168" s="43"/>
      <c r="F168" s="257" t="s">
        <v>2535</v>
      </c>
      <c r="G168" s="43"/>
      <c r="H168" s="43"/>
      <c r="I168" s="258"/>
      <c r="J168" s="43"/>
      <c r="K168" s="43"/>
      <c r="L168" s="47"/>
      <c r="M168" s="259"/>
      <c r="N168" s="260"/>
      <c r="O168" s="87"/>
      <c r="P168" s="87"/>
      <c r="Q168" s="87"/>
      <c r="R168" s="87"/>
      <c r="S168" s="87"/>
      <c r="T168" s="88"/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T168" s="19" t="s">
        <v>228</v>
      </c>
      <c r="AU168" s="19" t="s">
        <v>91</v>
      </c>
    </row>
    <row r="169" s="13" customFormat="1">
      <c r="A169" s="13"/>
      <c r="B169" s="220"/>
      <c r="C169" s="221"/>
      <c r="D169" s="222" t="s">
        <v>147</v>
      </c>
      <c r="E169" s="223" t="s">
        <v>36</v>
      </c>
      <c r="F169" s="224" t="s">
        <v>2536</v>
      </c>
      <c r="G169" s="221"/>
      <c r="H169" s="223" t="s">
        <v>36</v>
      </c>
      <c r="I169" s="225"/>
      <c r="J169" s="221"/>
      <c r="K169" s="221"/>
      <c r="L169" s="226"/>
      <c r="M169" s="227"/>
      <c r="N169" s="228"/>
      <c r="O169" s="228"/>
      <c r="P169" s="228"/>
      <c r="Q169" s="228"/>
      <c r="R169" s="228"/>
      <c r="S169" s="228"/>
      <c r="T169" s="229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0" t="s">
        <v>147</v>
      </c>
      <c r="AU169" s="230" t="s">
        <v>91</v>
      </c>
      <c r="AV169" s="13" t="s">
        <v>23</v>
      </c>
      <c r="AW169" s="13" t="s">
        <v>43</v>
      </c>
      <c r="AX169" s="13" t="s">
        <v>82</v>
      </c>
      <c r="AY169" s="230" t="s">
        <v>137</v>
      </c>
    </row>
    <row r="170" s="14" customFormat="1">
      <c r="A170" s="14"/>
      <c r="B170" s="231"/>
      <c r="C170" s="232"/>
      <c r="D170" s="222" t="s">
        <v>147</v>
      </c>
      <c r="E170" s="233" t="s">
        <v>36</v>
      </c>
      <c r="F170" s="234" t="s">
        <v>23</v>
      </c>
      <c r="G170" s="232"/>
      <c r="H170" s="235">
        <v>1</v>
      </c>
      <c r="I170" s="236"/>
      <c r="J170" s="232"/>
      <c r="K170" s="232"/>
      <c r="L170" s="237"/>
      <c r="M170" s="238"/>
      <c r="N170" s="239"/>
      <c r="O170" s="239"/>
      <c r="P170" s="239"/>
      <c r="Q170" s="239"/>
      <c r="R170" s="239"/>
      <c r="S170" s="239"/>
      <c r="T170" s="240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1" t="s">
        <v>147</v>
      </c>
      <c r="AU170" s="241" t="s">
        <v>91</v>
      </c>
      <c r="AV170" s="14" t="s">
        <v>91</v>
      </c>
      <c r="AW170" s="14" t="s">
        <v>43</v>
      </c>
      <c r="AX170" s="14" t="s">
        <v>23</v>
      </c>
      <c r="AY170" s="241" t="s">
        <v>137</v>
      </c>
    </row>
    <row r="171" s="2" customFormat="1" ht="49.05" customHeight="1">
      <c r="A171" s="41"/>
      <c r="B171" s="42"/>
      <c r="C171" s="207" t="s">
        <v>350</v>
      </c>
      <c r="D171" s="207" t="s">
        <v>140</v>
      </c>
      <c r="E171" s="208" t="s">
        <v>2537</v>
      </c>
      <c r="F171" s="209" t="s">
        <v>2538</v>
      </c>
      <c r="G171" s="210" t="s">
        <v>394</v>
      </c>
      <c r="H171" s="211">
        <v>1</v>
      </c>
      <c r="I171" s="212"/>
      <c r="J171" s="213">
        <f>ROUND(I171*H171,2)</f>
        <v>0</v>
      </c>
      <c r="K171" s="209" t="s">
        <v>36</v>
      </c>
      <c r="L171" s="47"/>
      <c r="M171" s="214" t="s">
        <v>36</v>
      </c>
      <c r="N171" s="215" t="s">
        <v>53</v>
      </c>
      <c r="O171" s="87"/>
      <c r="P171" s="216">
        <f>O171*H171</f>
        <v>0</v>
      </c>
      <c r="Q171" s="216">
        <v>0.11146</v>
      </c>
      <c r="R171" s="216">
        <f>Q171*H171</f>
        <v>0.11146</v>
      </c>
      <c r="S171" s="216">
        <v>0</v>
      </c>
      <c r="T171" s="217">
        <f>S171*H171</f>
        <v>0</v>
      </c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R171" s="218" t="s">
        <v>150</v>
      </c>
      <c r="AT171" s="218" t="s">
        <v>140</v>
      </c>
      <c r="AU171" s="218" t="s">
        <v>91</v>
      </c>
      <c r="AY171" s="19" t="s">
        <v>137</v>
      </c>
      <c r="BE171" s="219">
        <f>IF(N171="základní",J171,0)</f>
        <v>0</v>
      </c>
      <c r="BF171" s="219">
        <f>IF(N171="snížená",J171,0)</f>
        <v>0</v>
      </c>
      <c r="BG171" s="219">
        <f>IF(N171="zákl. přenesená",J171,0)</f>
        <v>0</v>
      </c>
      <c r="BH171" s="219">
        <f>IF(N171="sníž. přenesená",J171,0)</f>
        <v>0</v>
      </c>
      <c r="BI171" s="219">
        <f>IF(N171="nulová",J171,0)</f>
        <v>0</v>
      </c>
      <c r="BJ171" s="19" t="s">
        <v>23</v>
      </c>
      <c r="BK171" s="219">
        <f>ROUND(I171*H171,2)</f>
        <v>0</v>
      </c>
      <c r="BL171" s="19" t="s">
        <v>150</v>
      </c>
      <c r="BM171" s="218" t="s">
        <v>2539</v>
      </c>
    </row>
    <row r="172" s="13" customFormat="1">
      <c r="A172" s="13"/>
      <c r="B172" s="220"/>
      <c r="C172" s="221"/>
      <c r="D172" s="222" t="s">
        <v>147</v>
      </c>
      <c r="E172" s="223" t="s">
        <v>36</v>
      </c>
      <c r="F172" s="224" t="s">
        <v>2536</v>
      </c>
      <c r="G172" s="221"/>
      <c r="H172" s="223" t="s">
        <v>36</v>
      </c>
      <c r="I172" s="225"/>
      <c r="J172" s="221"/>
      <c r="K172" s="221"/>
      <c r="L172" s="226"/>
      <c r="M172" s="227"/>
      <c r="N172" s="228"/>
      <c r="O172" s="228"/>
      <c r="P172" s="228"/>
      <c r="Q172" s="228"/>
      <c r="R172" s="228"/>
      <c r="S172" s="228"/>
      <c r="T172" s="229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0" t="s">
        <v>147</v>
      </c>
      <c r="AU172" s="230" t="s">
        <v>91</v>
      </c>
      <c r="AV172" s="13" t="s">
        <v>23</v>
      </c>
      <c r="AW172" s="13" t="s">
        <v>43</v>
      </c>
      <c r="AX172" s="13" t="s">
        <v>82</v>
      </c>
      <c r="AY172" s="230" t="s">
        <v>137</v>
      </c>
    </row>
    <row r="173" s="14" customFormat="1">
      <c r="A173" s="14"/>
      <c r="B173" s="231"/>
      <c r="C173" s="232"/>
      <c r="D173" s="222" t="s">
        <v>147</v>
      </c>
      <c r="E173" s="233" t="s">
        <v>36</v>
      </c>
      <c r="F173" s="234" t="s">
        <v>23</v>
      </c>
      <c r="G173" s="232"/>
      <c r="H173" s="235">
        <v>1</v>
      </c>
      <c r="I173" s="236"/>
      <c r="J173" s="232"/>
      <c r="K173" s="232"/>
      <c r="L173" s="237"/>
      <c r="M173" s="238"/>
      <c r="N173" s="239"/>
      <c r="O173" s="239"/>
      <c r="P173" s="239"/>
      <c r="Q173" s="239"/>
      <c r="R173" s="239"/>
      <c r="S173" s="239"/>
      <c r="T173" s="240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1" t="s">
        <v>147</v>
      </c>
      <c r="AU173" s="241" t="s">
        <v>91</v>
      </c>
      <c r="AV173" s="14" t="s">
        <v>91</v>
      </c>
      <c r="AW173" s="14" t="s">
        <v>43</v>
      </c>
      <c r="AX173" s="14" t="s">
        <v>23</v>
      </c>
      <c r="AY173" s="241" t="s">
        <v>137</v>
      </c>
    </row>
    <row r="174" s="12" customFormat="1" ht="22.8" customHeight="1">
      <c r="A174" s="12"/>
      <c r="B174" s="191"/>
      <c r="C174" s="192"/>
      <c r="D174" s="193" t="s">
        <v>81</v>
      </c>
      <c r="E174" s="205" t="s">
        <v>150</v>
      </c>
      <c r="F174" s="205" t="s">
        <v>510</v>
      </c>
      <c r="G174" s="192"/>
      <c r="H174" s="192"/>
      <c r="I174" s="195"/>
      <c r="J174" s="206">
        <f>BK174</f>
        <v>0</v>
      </c>
      <c r="K174" s="192"/>
      <c r="L174" s="197"/>
      <c r="M174" s="198"/>
      <c r="N174" s="199"/>
      <c r="O174" s="199"/>
      <c r="P174" s="200">
        <f>SUM(P175:P184)</f>
        <v>0</v>
      </c>
      <c r="Q174" s="199"/>
      <c r="R174" s="200">
        <f>SUM(R175:R184)</f>
        <v>36.826954000000001</v>
      </c>
      <c r="S174" s="199"/>
      <c r="T174" s="201">
        <f>SUM(T175:T184)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02" t="s">
        <v>23</v>
      </c>
      <c r="AT174" s="203" t="s">
        <v>81</v>
      </c>
      <c r="AU174" s="203" t="s">
        <v>23</v>
      </c>
      <c r="AY174" s="202" t="s">
        <v>137</v>
      </c>
      <c r="BK174" s="204">
        <f>SUM(BK175:BK184)</f>
        <v>0</v>
      </c>
    </row>
    <row r="175" s="2" customFormat="1" ht="37.8" customHeight="1">
      <c r="A175" s="41"/>
      <c r="B175" s="42"/>
      <c r="C175" s="207" t="s">
        <v>7</v>
      </c>
      <c r="D175" s="207" t="s">
        <v>140</v>
      </c>
      <c r="E175" s="208" t="s">
        <v>2540</v>
      </c>
      <c r="F175" s="209" t="s">
        <v>2541</v>
      </c>
      <c r="G175" s="210" t="s">
        <v>234</v>
      </c>
      <c r="H175" s="211">
        <v>15.050000000000001</v>
      </c>
      <c r="I175" s="212"/>
      <c r="J175" s="213">
        <f>ROUND(I175*H175,2)</f>
        <v>0</v>
      </c>
      <c r="K175" s="209" t="s">
        <v>226</v>
      </c>
      <c r="L175" s="47"/>
      <c r="M175" s="214" t="s">
        <v>36</v>
      </c>
      <c r="N175" s="215" t="s">
        <v>53</v>
      </c>
      <c r="O175" s="87"/>
      <c r="P175" s="216">
        <f>O175*H175</f>
        <v>0</v>
      </c>
      <c r="Q175" s="216">
        <v>2.4289999999999998</v>
      </c>
      <c r="R175" s="216">
        <f>Q175*H175</f>
        <v>36.556449999999998</v>
      </c>
      <c r="S175" s="216">
        <v>0</v>
      </c>
      <c r="T175" s="217">
        <f>S175*H175</f>
        <v>0</v>
      </c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R175" s="218" t="s">
        <v>150</v>
      </c>
      <c r="AT175" s="218" t="s">
        <v>140</v>
      </c>
      <c r="AU175" s="218" t="s">
        <v>91</v>
      </c>
      <c r="AY175" s="19" t="s">
        <v>137</v>
      </c>
      <c r="BE175" s="219">
        <f>IF(N175="základní",J175,0)</f>
        <v>0</v>
      </c>
      <c r="BF175" s="219">
        <f>IF(N175="snížená",J175,0)</f>
        <v>0</v>
      </c>
      <c r="BG175" s="219">
        <f>IF(N175="zákl. přenesená",J175,0)</f>
        <v>0</v>
      </c>
      <c r="BH175" s="219">
        <f>IF(N175="sníž. přenesená",J175,0)</f>
        <v>0</v>
      </c>
      <c r="BI175" s="219">
        <f>IF(N175="nulová",J175,0)</f>
        <v>0</v>
      </c>
      <c r="BJ175" s="19" t="s">
        <v>23</v>
      </c>
      <c r="BK175" s="219">
        <f>ROUND(I175*H175,2)</f>
        <v>0</v>
      </c>
      <c r="BL175" s="19" t="s">
        <v>150</v>
      </c>
      <c r="BM175" s="218" t="s">
        <v>2542</v>
      </c>
    </row>
    <row r="176" s="2" customFormat="1">
      <c r="A176" s="41"/>
      <c r="B176" s="42"/>
      <c r="C176" s="43"/>
      <c r="D176" s="256" t="s">
        <v>228</v>
      </c>
      <c r="E176" s="43"/>
      <c r="F176" s="257" t="s">
        <v>2543</v>
      </c>
      <c r="G176" s="43"/>
      <c r="H176" s="43"/>
      <c r="I176" s="258"/>
      <c r="J176" s="43"/>
      <c r="K176" s="43"/>
      <c r="L176" s="47"/>
      <c r="M176" s="259"/>
      <c r="N176" s="260"/>
      <c r="O176" s="87"/>
      <c r="P176" s="87"/>
      <c r="Q176" s="87"/>
      <c r="R176" s="87"/>
      <c r="S176" s="87"/>
      <c r="T176" s="88"/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T176" s="19" t="s">
        <v>228</v>
      </c>
      <c r="AU176" s="19" t="s">
        <v>91</v>
      </c>
    </row>
    <row r="177" s="13" customFormat="1">
      <c r="A177" s="13"/>
      <c r="B177" s="220"/>
      <c r="C177" s="221"/>
      <c r="D177" s="222" t="s">
        <v>147</v>
      </c>
      <c r="E177" s="223" t="s">
        <v>36</v>
      </c>
      <c r="F177" s="224" t="s">
        <v>2544</v>
      </c>
      <c r="G177" s="221"/>
      <c r="H177" s="223" t="s">
        <v>36</v>
      </c>
      <c r="I177" s="225"/>
      <c r="J177" s="221"/>
      <c r="K177" s="221"/>
      <c r="L177" s="226"/>
      <c r="M177" s="227"/>
      <c r="N177" s="228"/>
      <c r="O177" s="228"/>
      <c r="P177" s="228"/>
      <c r="Q177" s="228"/>
      <c r="R177" s="228"/>
      <c r="S177" s="228"/>
      <c r="T177" s="229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0" t="s">
        <v>147</v>
      </c>
      <c r="AU177" s="230" t="s">
        <v>91</v>
      </c>
      <c r="AV177" s="13" t="s">
        <v>23</v>
      </c>
      <c r="AW177" s="13" t="s">
        <v>43</v>
      </c>
      <c r="AX177" s="13" t="s">
        <v>82</v>
      </c>
      <c r="AY177" s="230" t="s">
        <v>137</v>
      </c>
    </row>
    <row r="178" s="14" customFormat="1">
      <c r="A178" s="14"/>
      <c r="B178" s="231"/>
      <c r="C178" s="232"/>
      <c r="D178" s="222" t="s">
        <v>147</v>
      </c>
      <c r="E178" s="233" t="s">
        <v>36</v>
      </c>
      <c r="F178" s="234" t="s">
        <v>2545</v>
      </c>
      <c r="G178" s="232"/>
      <c r="H178" s="235">
        <v>2.5499999999999998</v>
      </c>
      <c r="I178" s="236"/>
      <c r="J178" s="232"/>
      <c r="K178" s="232"/>
      <c r="L178" s="237"/>
      <c r="M178" s="238"/>
      <c r="N178" s="239"/>
      <c r="O178" s="239"/>
      <c r="P178" s="239"/>
      <c r="Q178" s="239"/>
      <c r="R178" s="239"/>
      <c r="S178" s="239"/>
      <c r="T178" s="240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1" t="s">
        <v>147</v>
      </c>
      <c r="AU178" s="241" t="s">
        <v>91</v>
      </c>
      <c r="AV178" s="14" t="s">
        <v>91</v>
      </c>
      <c r="AW178" s="14" t="s">
        <v>43</v>
      </c>
      <c r="AX178" s="14" t="s">
        <v>82</v>
      </c>
      <c r="AY178" s="241" t="s">
        <v>137</v>
      </c>
    </row>
    <row r="179" s="13" customFormat="1">
      <c r="A179" s="13"/>
      <c r="B179" s="220"/>
      <c r="C179" s="221"/>
      <c r="D179" s="222" t="s">
        <v>147</v>
      </c>
      <c r="E179" s="223" t="s">
        <v>36</v>
      </c>
      <c r="F179" s="224" t="s">
        <v>2546</v>
      </c>
      <c r="G179" s="221"/>
      <c r="H179" s="223" t="s">
        <v>36</v>
      </c>
      <c r="I179" s="225"/>
      <c r="J179" s="221"/>
      <c r="K179" s="221"/>
      <c r="L179" s="226"/>
      <c r="M179" s="227"/>
      <c r="N179" s="228"/>
      <c r="O179" s="228"/>
      <c r="P179" s="228"/>
      <c r="Q179" s="228"/>
      <c r="R179" s="228"/>
      <c r="S179" s="228"/>
      <c r="T179" s="229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0" t="s">
        <v>147</v>
      </c>
      <c r="AU179" s="230" t="s">
        <v>91</v>
      </c>
      <c r="AV179" s="13" t="s">
        <v>23</v>
      </c>
      <c r="AW179" s="13" t="s">
        <v>43</v>
      </c>
      <c r="AX179" s="13" t="s">
        <v>82</v>
      </c>
      <c r="AY179" s="230" t="s">
        <v>137</v>
      </c>
    </row>
    <row r="180" s="14" customFormat="1">
      <c r="A180" s="14"/>
      <c r="B180" s="231"/>
      <c r="C180" s="232"/>
      <c r="D180" s="222" t="s">
        <v>147</v>
      </c>
      <c r="E180" s="233" t="s">
        <v>36</v>
      </c>
      <c r="F180" s="234" t="s">
        <v>2547</v>
      </c>
      <c r="G180" s="232"/>
      <c r="H180" s="235">
        <v>12.5</v>
      </c>
      <c r="I180" s="236"/>
      <c r="J180" s="232"/>
      <c r="K180" s="232"/>
      <c r="L180" s="237"/>
      <c r="M180" s="238"/>
      <c r="N180" s="239"/>
      <c r="O180" s="239"/>
      <c r="P180" s="239"/>
      <c r="Q180" s="239"/>
      <c r="R180" s="239"/>
      <c r="S180" s="239"/>
      <c r="T180" s="240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1" t="s">
        <v>147</v>
      </c>
      <c r="AU180" s="241" t="s">
        <v>91</v>
      </c>
      <c r="AV180" s="14" t="s">
        <v>91</v>
      </c>
      <c r="AW180" s="14" t="s">
        <v>43</v>
      </c>
      <c r="AX180" s="14" t="s">
        <v>82</v>
      </c>
      <c r="AY180" s="241" t="s">
        <v>137</v>
      </c>
    </row>
    <row r="181" s="2" customFormat="1" ht="37.8" customHeight="1">
      <c r="A181" s="41"/>
      <c r="B181" s="42"/>
      <c r="C181" s="207" t="s">
        <v>365</v>
      </c>
      <c r="D181" s="207" t="s">
        <v>140</v>
      </c>
      <c r="E181" s="208" t="s">
        <v>2548</v>
      </c>
      <c r="F181" s="209" t="s">
        <v>2549</v>
      </c>
      <c r="G181" s="210" t="s">
        <v>266</v>
      </c>
      <c r="H181" s="211">
        <v>0.255</v>
      </c>
      <c r="I181" s="212"/>
      <c r="J181" s="213">
        <f>ROUND(I181*H181,2)</f>
        <v>0</v>
      </c>
      <c r="K181" s="209" t="s">
        <v>226</v>
      </c>
      <c r="L181" s="47"/>
      <c r="M181" s="214" t="s">
        <v>36</v>
      </c>
      <c r="N181" s="215" t="s">
        <v>53</v>
      </c>
      <c r="O181" s="87"/>
      <c r="P181" s="216">
        <f>O181*H181</f>
        <v>0</v>
      </c>
      <c r="Q181" s="216">
        <v>1.0608</v>
      </c>
      <c r="R181" s="216">
        <f>Q181*H181</f>
        <v>0.27050400000000002</v>
      </c>
      <c r="S181" s="216">
        <v>0</v>
      </c>
      <c r="T181" s="217">
        <f>S181*H181</f>
        <v>0</v>
      </c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R181" s="218" t="s">
        <v>150</v>
      </c>
      <c r="AT181" s="218" t="s">
        <v>140</v>
      </c>
      <c r="AU181" s="218" t="s">
        <v>91</v>
      </c>
      <c r="AY181" s="19" t="s">
        <v>137</v>
      </c>
      <c r="BE181" s="219">
        <f>IF(N181="základní",J181,0)</f>
        <v>0</v>
      </c>
      <c r="BF181" s="219">
        <f>IF(N181="snížená",J181,0)</f>
        <v>0</v>
      </c>
      <c r="BG181" s="219">
        <f>IF(N181="zákl. přenesená",J181,0)</f>
        <v>0</v>
      </c>
      <c r="BH181" s="219">
        <f>IF(N181="sníž. přenesená",J181,0)</f>
        <v>0</v>
      </c>
      <c r="BI181" s="219">
        <f>IF(N181="nulová",J181,0)</f>
        <v>0</v>
      </c>
      <c r="BJ181" s="19" t="s">
        <v>23</v>
      </c>
      <c r="BK181" s="219">
        <f>ROUND(I181*H181,2)</f>
        <v>0</v>
      </c>
      <c r="BL181" s="19" t="s">
        <v>150</v>
      </c>
      <c r="BM181" s="218" t="s">
        <v>2550</v>
      </c>
    </row>
    <row r="182" s="2" customFormat="1">
      <c r="A182" s="41"/>
      <c r="B182" s="42"/>
      <c r="C182" s="43"/>
      <c r="D182" s="256" t="s">
        <v>228</v>
      </c>
      <c r="E182" s="43"/>
      <c r="F182" s="257" t="s">
        <v>2551</v>
      </c>
      <c r="G182" s="43"/>
      <c r="H182" s="43"/>
      <c r="I182" s="258"/>
      <c r="J182" s="43"/>
      <c r="K182" s="43"/>
      <c r="L182" s="47"/>
      <c r="M182" s="259"/>
      <c r="N182" s="260"/>
      <c r="O182" s="87"/>
      <c r="P182" s="87"/>
      <c r="Q182" s="87"/>
      <c r="R182" s="87"/>
      <c r="S182" s="87"/>
      <c r="T182" s="88"/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T182" s="19" t="s">
        <v>228</v>
      </c>
      <c r="AU182" s="19" t="s">
        <v>91</v>
      </c>
    </row>
    <row r="183" s="14" customFormat="1">
      <c r="A183" s="14"/>
      <c r="B183" s="231"/>
      <c r="C183" s="232"/>
      <c r="D183" s="222" t="s">
        <v>147</v>
      </c>
      <c r="E183" s="233" t="s">
        <v>36</v>
      </c>
      <c r="F183" s="234" t="s">
        <v>2552</v>
      </c>
      <c r="G183" s="232"/>
      <c r="H183" s="235">
        <v>0.255</v>
      </c>
      <c r="I183" s="236"/>
      <c r="J183" s="232"/>
      <c r="K183" s="232"/>
      <c r="L183" s="237"/>
      <c r="M183" s="238"/>
      <c r="N183" s="239"/>
      <c r="O183" s="239"/>
      <c r="P183" s="239"/>
      <c r="Q183" s="239"/>
      <c r="R183" s="239"/>
      <c r="S183" s="239"/>
      <c r="T183" s="240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1" t="s">
        <v>147</v>
      </c>
      <c r="AU183" s="241" t="s">
        <v>91</v>
      </c>
      <c r="AV183" s="14" t="s">
        <v>91</v>
      </c>
      <c r="AW183" s="14" t="s">
        <v>43</v>
      </c>
      <c r="AX183" s="14" t="s">
        <v>82</v>
      </c>
      <c r="AY183" s="241" t="s">
        <v>137</v>
      </c>
    </row>
    <row r="184" s="15" customFormat="1">
      <c r="A184" s="15"/>
      <c r="B184" s="242"/>
      <c r="C184" s="243"/>
      <c r="D184" s="222" t="s">
        <v>147</v>
      </c>
      <c r="E184" s="244" t="s">
        <v>36</v>
      </c>
      <c r="F184" s="245" t="s">
        <v>149</v>
      </c>
      <c r="G184" s="243"/>
      <c r="H184" s="246">
        <v>0.255</v>
      </c>
      <c r="I184" s="247"/>
      <c r="J184" s="243"/>
      <c r="K184" s="243"/>
      <c r="L184" s="248"/>
      <c r="M184" s="249"/>
      <c r="N184" s="250"/>
      <c r="O184" s="250"/>
      <c r="P184" s="250"/>
      <c r="Q184" s="250"/>
      <c r="R184" s="250"/>
      <c r="S184" s="250"/>
      <c r="T184" s="251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52" t="s">
        <v>147</v>
      </c>
      <c r="AU184" s="252" t="s">
        <v>91</v>
      </c>
      <c r="AV184" s="15" t="s">
        <v>150</v>
      </c>
      <c r="AW184" s="15" t="s">
        <v>4</v>
      </c>
      <c r="AX184" s="15" t="s">
        <v>23</v>
      </c>
      <c r="AY184" s="252" t="s">
        <v>137</v>
      </c>
    </row>
    <row r="185" s="12" customFormat="1" ht="22.8" customHeight="1">
      <c r="A185" s="12"/>
      <c r="B185" s="191"/>
      <c r="C185" s="192"/>
      <c r="D185" s="193" t="s">
        <v>81</v>
      </c>
      <c r="E185" s="205" t="s">
        <v>182</v>
      </c>
      <c r="F185" s="205" t="s">
        <v>796</v>
      </c>
      <c r="G185" s="192"/>
      <c r="H185" s="192"/>
      <c r="I185" s="195"/>
      <c r="J185" s="206">
        <f>BK185</f>
        <v>0</v>
      </c>
      <c r="K185" s="192"/>
      <c r="L185" s="197"/>
      <c r="M185" s="198"/>
      <c r="N185" s="199"/>
      <c r="O185" s="199"/>
      <c r="P185" s="200">
        <f>SUM(P186:P225)</f>
        <v>0</v>
      </c>
      <c r="Q185" s="199"/>
      <c r="R185" s="200">
        <f>SUM(R186:R225)</f>
        <v>4.6946110000000001</v>
      </c>
      <c r="S185" s="199"/>
      <c r="T185" s="201">
        <f>SUM(T186:T225)</f>
        <v>0.055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02" t="s">
        <v>23</v>
      </c>
      <c r="AT185" s="203" t="s">
        <v>81</v>
      </c>
      <c r="AU185" s="203" t="s">
        <v>23</v>
      </c>
      <c r="AY185" s="202" t="s">
        <v>137</v>
      </c>
      <c r="BK185" s="204">
        <f>SUM(BK186:BK225)</f>
        <v>0</v>
      </c>
    </row>
    <row r="186" s="2" customFormat="1" ht="37.8" customHeight="1">
      <c r="A186" s="41"/>
      <c r="B186" s="42"/>
      <c r="C186" s="207" t="s">
        <v>371</v>
      </c>
      <c r="D186" s="207" t="s">
        <v>140</v>
      </c>
      <c r="E186" s="208" t="s">
        <v>2553</v>
      </c>
      <c r="F186" s="209" t="s">
        <v>2554</v>
      </c>
      <c r="G186" s="210" t="s">
        <v>280</v>
      </c>
      <c r="H186" s="211">
        <v>66</v>
      </c>
      <c r="I186" s="212"/>
      <c r="J186" s="213">
        <f>ROUND(I186*H186,2)</f>
        <v>0</v>
      </c>
      <c r="K186" s="209" t="s">
        <v>226</v>
      </c>
      <c r="L186" s="47"/>
      <c r="M186" s="214" t="s">
        <v>36</v>
      </c>
      <c r="N186" s="215" t="s">
        <v>53</v>
      </c>
      <c r="O186" s="87"/>
      <c r="P186" s="216">
        <f>O186*H186</f>
        <v>0</v>
      </c>
      <c r="Q186" s="216">
        <v>1.0000000000000001E-05</v>
      </c>
      <c r="R186" s="216">
        <f>Q186*H186</f>
        <v>0.0006600000000000001</v>
      </c>
      <c r="S186" s="216">
        <v>0</v>
      </c>
      <c r="T186" s="217">
        <f>S186*H186</f>
        <v>0</v>
      </c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R186" s="218" t="s">
        <v>150</v>
      </c>
      <c r="AT186" s="218" t="s">
        <v>140</v>
      </c>
      <c r="AU186" s="218" t="s">
        <v>91</v>
      </c>
      <c r="AY186" s="19" t="s">
        <v>137</v>
      </c>
      <c r="BE186" s="219">
        <f>IF(N186="základní",J186,0)</f>
        <v>0</v>
      </c>
      <c r="BF186" s="219">
        <f>IF(N186="snížená",J186,0)</f>
        <v>0</v>
      </c>
      <c r="BG186" s="219">
        <f>IF(N186="zákl. přenesená",J186,0)</f>
        <v>0</v>
      </c>
      <c r="BH186" s="219">
        <f>IF(N186="sníž. přenesená",J186,0)</f>
        <v>0</v>
      </c>
      <c r="BI186" s="219">
        <f>IF(N186="nulová",J186,0)</f>
        <v>0</v>
      </c>
      <c r="BJ186" s="19" t="s">
        <v>23</v>
      </c>
      <c r="BK186" s="219">
        <f>ROUND(I186*H186,2)</f>
        <v>0</v>
      </c>
      <c r="BL186" s="19" t="s">
        <v>150</v>
      </c>
      <c r="BM186" s="218" t="s">
        <v>2555</v>
      </c>
    </row>
    <row r="187" s="2" customFormat="1">
      <c r="A187" s="41"/>
      <c r="B187" s="42"/>
      <c r="C187" s="43"/>
      <c r="D187" s="256" t="s">
        <v>228</v>
      </c>
      <c r="E187" s="43"/>
      <c r="F187" s="257" t="s">
        <v>2556</v>
      </c>
      <c r="G187" s="43"/>
      <c r="H187" s="43"/>
      <c r="I187" s="258"/>
      <c r="J187" s="43"/>
      <c r="K187" s="43"/>
      <c r="L187" s="47"/>
      <c r="M187" s="259"/>
      <c r="N187" s="260"/>
      <c r="O187" s="87"/>
      <c r="P187" s="87"/>
      <c r="Q187" s="87"/>
      <c r="R187" s="87"/>
      <c r="S187" s="87"/>
      <c r="T187" s="88"/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T187" s="19" t="s">
        <v>228</v>
      </c>
      <c r="AU187" s="19" t="s">
        <v>91</v>
      </c>
    </row>
    <row r="188" s="14" customFormat="1">
      <c r="A188" s="14"/>
      <c r="B188" s="231"/>
      <c r="C188" s="232"/>
      <c r="D188" s="222" t="s">
        <v>147</v>
      </c>
      <c r="E188" s="233" t="s">
        <v>36</v>
      </c>
      <c r="F188" s="234" t="s">
        <v>2557</v>
      </c>
      <c r="G188" s="232"/>
      <c r="H188" s="235">
        <v>34</v>
      </c>
      <c r="I188" s="236"/>
      <c r="J188" s="232"/>
      <c r="K188" s="232"/>
      <c r="L188" s="237"/>
      <c r="M188" s="238"/>
      <c r="N188" s="239"/>
      <c r="O188" s="239"/>
      <c r="P188" s="239"/>
      <c r="Q188" s="239"/>
      <c r="R188" s="239"/>
      <c r="S188" s="239"/>
      <c r="T188" s="240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1" t="s">
        <v>147</v>
      </c>
      <c r="AU188" s="241" t="s">
        <v>91</v>
      </c>
      <c r="AV188" s="14" t="s">
        <v>91</v>
      </c>
      <c r="AW188" s="14" t="s">
        <v>43</v>
      </c>
      <c r="AX188" s="14" t="s">
        <v>82</v>
      </c>
      <c r="AY188" s="241" t="s">
        <v>137</v>
      </c>
    </row>
    <row r="189" s="14" customFormat="1">
      <c r="A189" s="14"/>
      <c r="B189" s="231"/>
      <c r="C189" s="232"/>
      <c r="D189" s="222" t="s">
        <v>147</v>
      </c>
      <c r="E189" s="233" t="s">
        <v>36</v>
      </c>
      <c r="F189" s="234" t="s">
        <v>136</v>
      </c>
      <c r="G189" s="232"/>
      <c r="H189" s="235">
        <v>5</v>
      </c>
      <c r="I189" s="236"/>
      <c r="J189" s="232"/>
      <c r="K189" s="232"/>
      <c r="L189" s="237"/>
      <c r="M189" s="238"/>
      <c r="N189" s="239"/>
      <c r="O189" s="239"/>
      <c r="P189" s="239"/>
      <c r="Q189" s="239"/>
      <c r="R189" s="239"/>
      <c r="S189" s="239"/>
      <c r="T189" s="240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1" t="s">
        <v>147</v>
      </c>
      <c r="AU189" s="241" t="s">
        <v>91</v>
      </c>
      <c r="AV189" s="14" t="s">
        <v>91</v>
      </c>
      <c r="AW189" s="14" t="s">
        <v>43</v>
      </c>
      <c r="AX189" s="14" t="s">
        <v>82</v>
      </c>
      <c r="AY189" s="241" t="s">
        <v>137</v>
      </c>
    </row>
    <row r="190" s="14" customFormat="1">
      <c r="A190" s="14"/>
      <c r="B190" s="231"/>
      <c r="C190" s="232"/>
      <c r="D190" s="222" t="s">
        <v>147</v>
      </c>
      <c r="E190" s="233" t="s">
        <v>36</v>
      </c>
      <c r="F190" s="234" t="s">
        <v>2558</v>
      </c>
      <c r="G190" s="232"/>
      <c r="H190" s="235">
        <v>17</v>
      </c>
      <c r="I190" s="236"/>
      <c r="J190" s="232"/>
      <c r="K190" s="232"/>
      <c r="L190" s="237"/>
      <c r="M190" s="238"/>
      <c r="N190" s="239"/>
      <c r="O190" s="239"/>
      <c r="P190" s="239"/>
      <c r="Q190" s="239"/>
      <c r="R190" s="239"/>
      <c r="S190" s="239"/>
      <c r="T190" s="240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1" t="s">
        <v>147</v>
      </c>
      <c r="AU190" s="241" t="s">
        <v>91</v>
      </c>
      <c r="AV190" s="14" t="s">
        <v>91</v>
      </c>
      <c r="AW190" s="14" t="s">
        <v>43</v>
      </c>
      <c r="AX190" s="14" t="s">
        <v>82</v>
      </c>
      <c r="AY190" s="241" t="s">
        <v>137</v>
      </c>
    </row>
    <row r="191" s="14" customFormat="1">
      <c r="A191" s="14"/>
      <c r="B191" s="231"/>
      <c r="C191" s="232"/>
      <c r="D191" s="222" t="s">
        <v>147</v>
      </c>
      <c r="E191" s="233" t="s">
        <v>36</v>
      </c>
      <c r="F191" s="234" t="s">
        <v>28</v>
      </c>
      <c r="G191" s="232"/>
      <c r="H191" s="235">
        <v>10</v>
      </c>
      <c r="I191" s="236"/>
      <c r="J191" s="232"/>
      <c r="K191" s="232"/>
      <c r="L191" s="237"/>
      <c r="M191" s="238"/>
      <c r="N191" s="239"/>
      <c r="O191" s="239"/>
      <c r="P191" s="239"/>
      <c r="Q191" s="239"/>
      <c r="R191" s="239"/>
      <c r="S191" s="239"/>
      <c r="T191" s="240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1" t="s">
        <v>147</v>
      </c>
      <c r="AU191" s="241" t="s">
        <v>91</v>
      </c>
      <c r="AV191" s="14" t="s">
        <v>91</v>
      </c>
      <c r="AW191" s="14" t="s">
        <v>43</v>
      </c>
      <c r="AX191" s="14" t="s">
        <v>82</v>
      </c>
      <c r="AY191" s="241" t="s">
        <v>137</v>
      </c>
    </row>
    <row r="192" s="2" customFormat="1" ht="16.5" customHeight="1">
      <c r="A192" s="41"/>
      <c r="B192" s="42"/>
      <c r="C192" s="261" t="s">
        <v>377</v>
      </c>
      <c r="D192" s="261" t="s">
        <v>285</v>
      </c>
      <c r="E192" s="262" t="s">
        <v>2559</v>
      </c>
      <c r="F192" s="263" t="s">
        <v>2560</v>
      </c>
      <c r="G192" s="264" t="s">
        <v>280</v>
      </c>
      <c r="H192" s="265">
        <v>72.599999999999994</v>
      </c>
      <c r="I192" s="266"/>
      <c r="J192" s="267">
        <f>ROUND(I192*H192,2)</f>
        <v>0</v>
      </c>
      <c r="K192" s="263" t="s">
        <v>226</v>
      </c>
      <c r="L192" s="268"/>
      <c r="M192" s="269" t="s">
        <v>36</v>
      </c>
      <c r="N192" s="270" t="s">
        <v>53</v>
      </c>
      <c r="O192" s="87"/>
      <c r="P192" s="216">
        <f>O192*H192</f>
        <v>0</v>
      </c>
      <c r="Q192" s="216">
        <v>0.0024099999999999998</v>
      </c>
      <c r="R192" s="216">
        <f>Q192*H192</f>
        <v>0.17496599999999998</v>
      </c>
      <c r="S192" s="216">
        <v>0</v>
      </c>
      <c r="T192" s="217">
        <f>S192*H192</f>
        <v>0</v>
      </c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R192" s="218" t="s">
        <v>182</v>
      </c>
      <c r="AT192" s="218" t="s">
        <v>285</v>
      </c>
      <c r="AU192" s="218" t="s">
        <v>91</v>
      </c>
      <c r="AY192" s="19" t="s">
        <v>137</v>
      </c>
      <c r="BE192" s="219">
        <f>IF(N192="základní",J192,0)</f>
        <v>0</v>
      </c>
      <c r="BF192" s="219">
        <f>IF(N192="snížená",J192,0)</f>
        <v>0</v>
      </c>
      <c r="BG192" s="219">
        <f>IF(N192="zákl. přenesená",J192,0)</f>
        <v>0</v>
      </c>
      <c r="BH192" s="219">
        <f>IF(N192="sníž. přenesená",J192,0)</f>
        <v>0</v>
      </c>
      <c r="BI192" s="219">
        <f>IF(N192="nulová",J192,0)</f>
        <v>0</v>
      </c>
      <c r="BJ192" s="19" t="s">
        <v>23</v>
      </c>
      <c r="BK192" s="219">
        <f>ROUND(I192*H192,2)</f>
        <v>0</v>
      </c>
      <c r="BL192" s="19" t="s">
        <v>150</v>
      </c>
      <c r="BM192" s="218" t="s">
        <v>2561</v>
      </c>
    </row>
    <row r="193" s="14" customFormat="1">
      <c r="A193" s="14"/>
      <c r="B193" s="231"/>
      <c r="C193" s="232"/>
      <c r="D193" s="222" t="s">
        <v>147</v>
      </c>
      <c r="E193" s="233" t="s">
        <v>36</v>
      </c>
      <c r="F193" s="234" t="s">
        <v>2562</v>
      </c>
      <c r="G193" s="232"/>
      <c r="H193" s="235">
        <v>72.599999999999994</v>
      </c>
      <c r="I193" s="236"/>
      <c r="J193" s="232"/>
      <c r="K193" s="232"/>
      <c r="L193" s="237"/>
      <c r="M193" s="238"/>
      <c r="N193" s="239"/>
      <c r="O193" s="239"/>
      <c r="P193" s="239"/>
      <c r="Q193" s="239"/>
      <c r="R193" s="239"/>
      <c r="S193" s="239"/>
      <c r="T193" s="240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1" t="s">
        <v>147</v>
      </c>
      <c r="AU193" s="241" t="s">
        <v>91</v>
      </c>
      <c r="AV193" s="14" t="s">
        <v>91</v>
      </c>
      <c r="AW193" s="14" t="s">
        <v>43</v>
      </c>
      <c r="AX193" s="14" t="s">
        <v>23</v>
      </c>
      <c r="AY193" s="241" t="s">
        <v>137</v>
      </c>
    </row>
    <row r="194" s="2" customFormat="1" ht="37.8" customHeight="1">
      <c r="A194" s="41"/>
      <c r="B194" s="42"/>
      <c r="C194" s="207" t="s">
        <v>383</v>
      </c>
      <c r="D194" s="207" t="s">
        <v>140</v>
      </c>
      <c r="E194" s="208" t="s">
        <v>2563</v>
      </c>
      <c r="F194" s="209" t="s">
        <v>2564</v>
      </c>
      <c r="G194" s="210" t="s">
        <v>394</v>
      </c>
      <c r="H194" s="211">
        <v>2</v>
      </c>
      <c r="I194" s="212"/>
      <c r="J194" s="213">
        <f>ROUND(I194*H194,2)</f>
        <v>0</v>
      </c>
      <c r="K194" s="209" t="s">
        <v>226</v>
      </c>
      <c r="L194" s="47"/>
      <c r="M194" s="214" t="s">
        <v>36</v>
      </c>
      <c r="N194" s="215" t="s">
        <v>53</v>
      </c>
      <c r="O194" s="87"/>
      <c r="P194" s="216">
        <f>O194*H194</f>
        <v>0</v>
      </c>
      <c r="Q194" s="216">
        <v>1.0000000000000001E-05</v>
      </c>
      <c r="R194" s="216">
        <f>Q194*H194</f>
        <v>2.0000000000000002E-05</v>
      </c>
      <c r="S194" s="216">
        <v>0</v>
      </c>
      <c r="T194" s="217">
        <f>S194*H194</f>
        <v>0</v>
      </c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R194" s="218" t="s">
        <v>150</v>
      </c>
      <c r="AT194" s="218" t="s">
        <v>140</v>
      </c>
      <c r="AU194" s="218" t="s">
        <v>91</v>
      </c>
      <c r="AY194" s="19" t="s">
        <v>137</v>
      </c>
      <c r="BE194" s="219">
        <f>IF(N194="základní",J194,0)</f>
        <v>0</v>
      </c>
      <c r="BF194" s="219">
        <f>IF(N194="snížená",J194,0)</f>
        <v>0</v>
      </c>
      <c r="BG194" s="219">
        <f>IF(N194="zákl. přenesená",J194,0)</f>
        <v>0</v>
      </c>
      <c r="BH194" s="219">
        <f>IF(N194="sníž. přenesená",J194,0)</f>
        <v>0</v>
      </c>
      <c r="BI194" s="219">
        <f>IF(N194="nulová",J194,0)</f>
        <v>0</v>
      </c>
      <c r="BJ194" s="19" t="s">
        <v>23</v>
      </c>
      <c r="BK194" s="219">
        <f>ROUND(I194*H194,2)</f>
        <v>0</v>
      </c>
      <c r="BL194" s="19" t="s">
        <v>150</v>
      </c>
      <c r="BM194" s="218" t="s">
        <v>2565</v>
      </c>
    </row>
    <row r="195" s="2" customFormat="1">
      <c r="A195" s="41"/>
      <c r="B195" s="42"/>
      <c r="C195" s="43"/>
      <c r="D195" s="256" t="s">
        <v>228</v>
      </c>
      <c r="E195" s="43"/>
      <c r="F195" s="257" t="s">
        <v>2566</v>
      </c>
      <c r="G195" s="43"/>
      <c r="H195" s="43"/>
      <c r="I195" s="258"/>
      <c r="J195" s="43"/>
      <c r="K195" s="43"/>
      <c r="L195" s="47"/>
      <c r="M195" s="259"/>
      <c r="N195" s="260"/>
      <c r="O195" s="87"/>
      <c r="P195" s="87"/>
      <c r="Q195" s="87"/>
      <c r="R195" s="87"/>
      <c r="S195" s="87"/>
      <c r="T195" s="88"/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T195" s="19" t="s">
        <v>228</v>
      </c>
      <c r="AU195" s="19" t="s">
        <v>91</v>
      </c>
    </row>
    <row r="196" s="14" customFormat="1">
      <c r="A196" s="14"/>
      <c r="B196" s="231"/>
      <c r="C196" s="232"/>
      <c r="D196" s="222" t="s">
        <v>147</v>
      </c>
      <c r="E196" s="233" t="s">
        <v>36</v>
      </c>
      <c r="F196" s="234" t="s">
        <v>91</v>
      </c>
      <c r="G196" s="232"/>
      <c r="H196" s="235">
        <v>2</v>
      </c>
      <c r="I196" s="236"/>
      <c r="J196" s="232"/>
      <c r="K196" s="232"/>
      <c r="L196" s="237"/>
      <c r="M196" s="238"/>
      <c r="N196" s="239"/>
      <c r="O196" s="239"/>
      <c r="P196" s="239"/>
      <c r="Q196" s="239"/>
      <c r="R196" s="239"/>
      <c r="S196" s="239"/>
      <c r="T196" s="240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1" t="s">
        <v>147</v>
      </c>
      <c r="AU196" s="241" t="s">
        <v>91</v>
      </c>
      <c r="AV196" s="14" t="s">
        <v>91</v>
      </c>
      <c r="AW196" s="14" t="s">
        <v>43</v>
      </c>
      <c r="AX196" s="14" t="s">
        <v>23</v>
      </c>
      <c r="AY196" s="241" t="s">
        <v>137</v>
      </c>
    </row>
    <row r="197" s="2" customFormat="1" ht="16.5" customHeight="1">
      <c r="A197" s="41"/>
      <c r="B197" s="42"/>
      <c r="C197" s="261" t="s">
        <v>391</v>
      </c>
      <c r="D197" s="261" t="s">
        <v>285</v>
      </c>
      <c r="E197" s="262" t="s">
        <v>2567</v>
      </c>
      <c r="F197" s="263" t="s">
        <v>2568</v>
      </c>
      <c r="G197" s="264" t="s">
        <v>394</v>
      </c>
      <c r="H197" s="265">
        <v>2</v>
      </c>
      <c r="I197" s="266"/>
      <c r="J197" s="267">
        <f>ROUND(I197*H197,2)</f>
        <v>0</v>
      </c>
      <c r="K197" s="263" t="s">
        <v>226</v>
      </c>
      <c r="L197" s="268"/>
      <c r="M197" s="269" t="s">
        <v>36</v>
      </c>
      <c r="N197" s="270" t="s">
        <v>53</v>
      </c>
      <c r="O197" s="87"/>
      <c r="P197" s="216">
        <f>O197*H197</f>
        <v>0</v>
      </c>
      <c r="Q197" s="216">
        <v>0.0015399999999999999</v>
      </c>
      <c r="R197" s="216">
        <f>Q197*H197</f>
        <v>0.0030799999999999998</v>
      </c>
      <c r="S197" s="216">
        <v>0</v>
      </c>
      <c r="T197" s="217">
        <f>S197*H197</f>
        <v>0</v>
      </c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R197" s="218" t="s">
        <v>182</v>
      </c>
      <c r="AT197" s="218" t="s">
        <v>285</v>
      </c>
      <c r="AU197" s="218" t="s">
        <v>91</v>
      </c>
      <c r="AY197" s="19" t="s">
        <v>137</v>
      </c>
      <c r="BE197" s="219">
        <f>IF(N197="základní",J197,0)</f>
        <v>0</v>
      </c>
      <c r="BF197" s="219">
        <f>IF(N197="snížená",J197,0)</f>
        <v>0</v>
      </c>
      <c r="BG197" s="219">
        <f>IF(N197="zákl. přenesená",J197,0)</f>
        <v>0</v>
      </c>
      <c r="BH197" s="219">
        <f>IF(N197="sníž. přenesená",J197,0)</f>
        <v>0</v>
      </c>
      <c r="BI197" s="219">
        <f>IF(N197="nulová",J197,0)</f>
        <v>0</v>
      </c>
      <c r="BJ197" s="19" t="s">
        <v>23</v>
      </c>
      <c r="BK197" s="219">
        <f>ROUND(I197*H197,2)</f>
        <v>0</v>
      </c>
      <c r="BL197" s="19" t="s">
        <v>150</v>
      </c>
      <c r="BM197" s="218" t="s">
        <v>2569</v>
      </c>
    </row>
    <row r="198" s="14" customFormat="1">
      <c r="A198" s="14"/>
      <c r="B198" s="231"/>
      <c r="C198" s="232"/>
      <c r="D198" s="222" t="s">
        <v>147</v>
      </c>
      <c r="E198" s="233" t="s">
        <v>36</v>
      </c>
      <c r="F198" s="234" t="s">
        <v>91</v>
      </c>
      <c r="G198" s="232"/>
      <c r="H198" s="235">
        <v>2</v>
      </c>
      <c r="I198" s="236"/>
      <c r="J198" s="232"/>
      <c r="K198" s="232"/>
      <c r="L198" s="237"/>
      <c r="M198" s="238"/>
      <c r="N198" s="239"/>
      <c r="O198" s="239"/>
      <c r="P198" s="239"/>
      <c r="Q198" s="239"/>
      <c r="R198" s="239"/>
      <c r="S198" s="239"/>
      <c r="T198" s="240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1" t="s">
        <v>147</v>
      </c>
      <c r="AU198" s="241" t="s">
        <v>91</v>
      </c>
      <c r="AV198" s="14" t="s">
        <v>91</v>
      </c>
      <c r="AW198" s="14" t="s">
        <v>43</v>
      </c>
      <c r="AX198" s="14" t="s">
        <v>23</v>
      </c>
      <c r="AY198" s="241" t="s">
        <v>137</v>
      </c>
    </row>
    <row r="199" s="2" customFormat="1" ht="24.15" customHeight="1">
      <c r="A199" s="41"/>
      <c r="B199" s="42"/>
      <c r="C199" s="207" t="s">
        <v>397</v>
      </c>
      <c r="D199" s="207" t="s">
        <v>140</v>
      </c>
      <c r="E199" s="208" t="s">
        <v>2570</v>
      </c>
      <c r="F199" s="209" t="s">
        <v>2571</v>
      </c>
      <c r="G199" s="210" t="s">
        <v>2572</v>
      </c>
      <c r="H199" s="211">
        <v>4</v>
      </c>
      <c r="I199" s="212"/>
      <c r="J199" s="213">
        <f>ROUND(I199*H199,2)</f>
        <v>0</v>
      </c>
      <c r="K199" s="209" t="s">
        <v>226</v>
      </c>
      <c r="L199" s="47"/>
      <c r="M199" s="214" t="s">
        <v>36</v>
      </c>
      <c r="N199" s="215" t="s">
        <v>53</v>
      </c>
      <c r="O199" s="87"/>
      <c r="P199" s="216">
        <f>O199*H199</f>
        <v>0</v>
      </c>
      <c r="Q199" s="216">
        <v>0.00010000000000000001</v>
      </c>
      <c r="R199" s="216">
        <f>Q199*H199</f>
        <v>0.00040000000000000002</v>
      </c>
      <c r="S199" s="216">
        <v>0</v>
      </c>
      <c r="T199" s="217">
        <f>S199*H199</f>
        <v>0</v>
      </c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R199" s="218" t="s">
        <v>150</v>
      </c>
      <c r="AT199" s="218" t="s">
        <v>140</v>
      </c>
      <c r="AU199" s="218" t="s">
        <v>91</v>
      </c>
      <c r="AY199" s="19" t="s">
        <v>137</v>
      </c>
      <c r="BE199" s="219">
        <f>IF(N199="základní",J199,0)</f>
        <v>0</v>
      </c>
      <c r="BF199" s="219">
        <f>IF(N199="snížená",J199,0)</f>
        <v>0</v>
      </c>
      <c r="BG199" s="219">
        <f>IF(N199="zákl. přenesená",J199,0)</f>
        <v>0</v>
      </c>
      <c r="BH199" s="219">
        <f>IF(N199="sníž. přenesená",J199,0)</f>
        <v>0</v>
      </c>
      <c r="BI199" s="219">
        <f>IF(N199="nulová",J199,0)</f>
        <v>0</v>
      </c>
      <c r="BJ199" s="19" t="s">
        <v>23</v>
      </c>
      <c r="BK199" s="219">
        <f>ROUND(I199*H199,2)</f>
        <v>0</v>
      </c>
      <c r="BL199" s="19" t="s">
        <v>150</v>
      </c>
      <c r="BM199" s="218" t="s">
        <v>2573</v>
      </c>
    </row>
    <row r="200" s="2" customFormat="1">
      <c r="A200" s="41"/>
      <c r="B200" s="42"/>
      <c r="C200" s="43"/>
      <c r="D200" s="256" t="s">
        <v>228</v>
      </c>
      <c r="E200" s="43"/>
      <c r="F200" s="257" t="s">
        <v>2574</v>
      </c>
      <c r="G200" s="43"/>
      <c r="H200" s="43"/>
      <c r="I200" s="258"/>
      <c r="J200" s="43"/>
      <c r="K200" s="43"/>
      <c r="L200" s="47"/>
      <c r="M200" s="259"/>
      <c r="N200" s="260"/>
      <c r="O200" s="87"/>
      <c r="P200" s="87"/>
      <c r="Q200" s="87"/>
      <c r="R200" s="87"/>
      <c r="S200" s="87"/>
      <c r="T200" s="88"/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T200" s="19" t="s">
        <v>228</v>
      </c>
      <c r="AU200" s="19" t="s">
        <v>91</v>
      </c>
    </row>
    <row r="201" s="14" customFormat="1">
      <c r="A201" s="14"/>
      <c r="B201" s="231"/>
      <c r="C201" s="232"/>
      <c r="D201" s="222" t="s">
        <v>147</v>
      </c>
      <c r="E201" s="233" t="s">
        <v>36</v>
      </c>
      <c r="F201" s="234" t="s">
        <v>150</v>
      </c>
      <c r="G201" s="232"/>
      <c r="H201" s="235">
        <v>4</v>
      </c>
      <c r="I201" s="236"/>
      <c r="J201" s="232"/>
      <c r="K201" s="232"/>
      <c r="L201" s="237"/>
      <c r="M201" s="238"/>
      <c r="N201" s="239"/>
      <c r="O201" s="239"/>
      <c r="P201" s="239"/>
      <c r="Q201" s="239"/>
      <c r="R201" s="239"/>
      <c r="S201" s="239"/>
      <c r="T201" s="240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41" t="s">
        <v>147</v>
      </c>
      <c r="AU201" s="241" t="s">
        <v>91</v>
      </c>
      <c r="AV201" s="14" t="s">
        <v>91</v>
      </c>
      <c r="AW201" s="14" t="s">
        <v>43</v>
      </c>
      <c r="AX201" s="14" t="s">
        <v>23</v>
      </c>
      <c r="AY201" s="241" t="s">
        <v>137</v>
      </c>
    </row>
    <row r="202" s="2" customFormat="1" ht="24.15" customHeight="1">
      <c r="A202" s="41"/>
      <c r="B202" s="42"/>
      <c r="C202" s="207" t="s">
        <v>402</v>
      </c>
      <c r="D202" s="207" t="s">
        <v>140</v>
      </c>
      <c r="E202" s="208" t="s">
        <v>2575</v>
      </c>
      <c r="F202" s="209" t="s">
        <v>2576</v>
      </c>
      <c r="G202" s="210" t="s">
        <v>2572</v>
      </c>
      <c r="H202" s="211">
        <v>1</v>
      </c>
      <c r="I202" s="212"/>
      <c r="J202" s="213">
        <f>ROUND(I202*H202,2)</f>
        <v>0</v>
      </c>
      <c r="K202" s="209" t="s">
        <v>226</v>
      </c>
      <c r="L202" s="47"/>
      <c r="M202" s="214" t="s">
        <v>36</v>
      </c>
      <c r="N202" s="215" t="s">
        <v>53</v>
      </c>
      <c r="O202" s="87"/>
      <c r="P202" s="216">
        <f>O202*H202</f>
        <v>0</v>
      </c>
      <c r="Q202" s="216">
        <v>0.00122</v>
      </c>
      <c r="R202" s="216">
        <f>Q202*H202</f>
        <v>0.00122</v>
      </c>
      <c r="S202" s="216">
        <v>0</v>
      </c>
      <c r="T202" s="217">
        <f>S202*H202</f>
        <v>0</v>
      </c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R202" s="218" t="s">
        <v>150</v>
      </c>
      <c r="AT202" s="218" t="s">
        <v>140</v>
      </c>
      <c r="AU202" s="218" t="s">
        <v>91</v>
      </c>
      <c r="AY202" s="19" t="s">
        <v>137</v>
      </c>
      <c r="BE202" s="219">
        <f>IF(N202="základní",J202,0)</f>
        <v>0</v>
      </c>
      <c r="BF202" s="219">
        <f>IF(N202="snížená",J202,0)</f>
        <v>0</v>
      </c>
      <c r="BG202" s="219">
        <f>IF(N202="zákl. přenesená",J202,0)</f>
        <v>0</v>
      </c>
      <c r="BH202" s="219">
        <f>IF(N202="sníž. přenesená",J202,0)</f>
        <v>0</v>
      </c>
      <c r="BI202" s="219">
        <f>IF(N202="nulová",J202,0)</f>
        <v>0</v>
      </c>
      <c r="BJ202" s="19" t="s">
        <v>23</v>
      </c>
      <c r="BK202" s="219">
        <f>ROUND(I202*H202,2)</f>
        <v>0</v>
      </c>
      <c r="BL202" s="19" t="s">
        <v>150</v>
      </c>
      <c r="BM202" s="218" t="s">
        <v>2577</v>
      </c>
    </row>
    <row r="203" s="2" customFormat="1">
      <c r="A203" s="41"/>
      <c r="B203" s="42"/>
      <c r="C203" s="43"/>
      <c r="D203" s="256" t="s">
        <v>228</v>
      </c>
      <c r="E203" s="43"/>
      <c r="F203" s="257" t="s">
        <v>2578</v>
      </c>
      <c r="G203" s="43"/>
      <c r="H203" s="43"/>
      <c r="I203" s="258"/>
      <c r="J203" s="43"/>
      <c r="K203" s="43"/>
      <c r="L203" s="47"/>
      <c r="M203" s="259"/>
      <c r="N203" s="260"/>
      <c r="O203" s="87"/>
      <c r="P203" s="87"/>
      <c r="Q203" s="87"/>
      <c r="R203" s="87"/>
      <c r="S203" s="87"/>
      <c r="T203" s="88"/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T203" s="19" t="s">
        <v>228</v>
      </c>
      <c r="AU203" s="19" t="s">
        <v>91</v>
      </c>
    </row>
    <row r="204" s="13" customFormat="1">
      <c r="A204" s="13"/>
      <c r="B204" s="220"/>
      <c r="C204" s="221"/>
      <c r="D204" s="222" t="s">
        <v>147</v>
      </c>
      <c r="E204" s="223" t="s">
        <v>36</v>
      </c>
      <c r="F204" s="224" t="s">
        <v>2579</v>
      </c>
      <c r="G204" s="221"/>
      <c r="H204" s="223" t="s">
        <v>36</v>
      </c>
      <c r="I204" s="225"/>
      <c r="J204" s="221"/>
      <c r="K204" s="221"/>
      <c r="L204" s="226"/>
      <c r="M204" s="227"/>
      <c r="N204" s="228"/>
      <c r="O204" s="228"/>
      <c r="P204" s="228"/>
      <c r="Q204" s="228"/>
      <c r="R204" s="228"/>
      <c r="S204" s="228"/>
      <c r="T204" s="229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0" t="s">
        <v>147</v>
      </c>
      <c r="AU204" s="230" t="s">
        <v>91</v>
      </c>
      <c r="AV204" s="13" t="s">
        <v>23</v>
      </c>
      <c r="AW204" s="13" t="s">
        <v>43</v>
      </c>
      <c r="AX204" s="13" t="s">
        <v>82</v>
      </c>
      <c r="AY204" s="230" t="s">
        <v>137</v>
      </c>
    </row>
    <row r="205" s="14" customFormat="1">
      <c r="A205" s="14"/>
      <c r="B205" s="231"/>
      <c r="C205" s="232"/>
      <c r="D205" s="222" t="s">
        <v>147</v>
      </c>
      <c r="E205" s="233" t="s">
        <v>36</v>
      </c>
      <c r="F205" s="234" t="s">
        <v>23</v>
      </c>
      <c r="G205" s="232"/>
      <c r="H205" s="235">
        <v>1</v>
      </c>
      <c r="I205" s="236"/>
      <c r="J205" s="232"/>
      <c r="K205" s="232"/>
      <c r="L205" s="237"/>
      <c r="M205" s="238"/>
      <c r="N205" s="239"/>
      <c r="O205" s="239"/>
      <c r="P205" s="239"/>
      <c r="Q205" s="239"/>
      <c r="R205" s="239"/>
      <c r="S205" s="239"/>
      <c r="T205" s="240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1" t="s">
        <v>147</v>
      </c>
      <c r="AU205" s="241" t="s">
        <v>91</v>
      </c>
      <c r="AV205" s="14" t="s">
        <v>91</v>
      </c>
      <c r="AW205" s="14" t="s">
        <v>43</v>
      </c>
      <c r="AX205" s="14" t="s">
        <v>23</v>
      </c>
      <c r="AY205" s="241" t="s">
        <v>137</v>
      </c>
    </row>
    <row r="206" s="2" customFormat="1" ht="44.25" customHeight="1">
      <c r="A206" s="41"/>
      <c r="B206" s="42"/>
      <c r="C206" s="207" t="s">
        <v>406</v>
      </c>
      <c r="D206" s="207" t="s">
        <v>140</v>
      </c>
      <c r="E206" s="208" t="s">
        <v>2580</v>
      </c>
      <c r="F206" s="209" t="s">
        <v>2581</v>
      </c>
      <c r="G206" s="210" t="s">
        <v>394</v>
      </c>
      <c r="H206" s="211">
        <v>1</v>
      </c>
      <c r="I206" s="212"/>
      <c r="J206" s="213">
        <f>ROUND(I206*H206,2)</f>
        <v>0</v>
      </c>
      <c r="K206" s="209" t="s">
        <v>36</v>
      </c>
      <c r="L206" s="47"/>
      <c r="M206" s="214" t="s">
        <v>36</v>
      </c>
      <c r="N206" s="215" t="s">
        <v>53</v>
      </c>
      <c r="O206" s="87"/>
      <c r="P206" s="216">
        <f>O206*H206</f>
        <v>0</v>
      </c>
      <c r="Q206" s="216">
        <v>1.4212199999999999</v>
      </c>
      <c r="R206" s="216">
        <f>Q206*H206</f>
        <v>1.4212199999999999</v>
      </c>
      <c r="S206" s="216">
        <v>0</v>
      </c>
      <c r="T206" s="217">
        <f>S206*H206</f>
        <v>0</v>
      </c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R206" s="218" t="s">
        <v>150</v>
      </c>
      <c r="AT206" s="218" t="s">
        <v>140</v>
      </c>
      <c r="AU206" s="218" t="s">
        <v>91</v>
      </c>
      <c r="AY206" s="19" t="s">
        <v>137</v>
      </c>
      <c r="BE206" s="219">
        <f>IF(N206="základní",J206,0)</f>
        <v>0</v>
      </c>
      <c r="BF206" s="219">
        <f>IF(N206="snížená",J206,0)</f>
        <v>0</v>
      </c>
      <c r="BG206" s="219">
        <f>IF(N206="zákl. přenesená",J206,0)</f>
        <v>0</v>
      </c>
      <c r="BH206" s="219">
        <f>IF(N206="sníž. přenesená",J206,0)</f>
        <v>0</v>
      </c>
      <c r="BI206" s="219">
        <f>IF(N206="nulová",J206,0)</f>
        <v>0</v>
      </c>
      <c r="BJ206" s="19" t="s">
        <v>23</v>
      </c>
      <c r="BK206" s="219">
        <f>ROUND(I206*H206,2)</f>
        <v>0</v>
      </c>
      <c r="BL206" s="19" t="s">
        <v>150</v>
      </c>
      <c r="BM206" s="218" t="s">
        <v>2582</v>
      </c>
    </row>
    <row r="207" s="2" customFormat="1" ht="24.15" customHeight="1">
      <c r="A207" s="41"/>
      <c r="B207" s="42"/>
      <c r="C207" s="207" t="s">
        <v>410</v>
      </c>
      <c r="D207" s="207" t="s">
        <v>140</v>
      </c>
      <c r="E207" s="208" t="s">
        <v>2583</v>
      </c>
      <c r="F207" s="209" t="s">
        <v>2584</v>
      </c>
      <c r="G207" s="210" t="s">
        <v>394</v>
      </c>
      <c r="H207" s="211">
        <v>4</v>
      </c>
      <c r="I207" s="212"/>
      <c r="J207" s="213">
        <f>ROUND(I207*H207,2)</f>
        <v>0</v>
      </c>
      <c r="K207" s="209" t="s">
        <v>226</v>
      </c>
      <c r="L207" s="47"/>
      <c r="M207" s="214" t="s">
        <v>36</v>
      </c>
      <c r="N207" s="215" t="s">
        <v>53</v>
      </c>
      <c r="O207" s="87"/>
      <c r="P207" s="216">
        <f>O207*H207</f>
        <v>0</v>
      </c>
      <c r="Q207" s="216">
        <v>0.01248</v>
      </c>
      <c r="R207" s="216">
        <f>Q207*H207</f>
        <v>0.049919999999999999</v>
      </c>
      <c r="S207" s="216">
        <v>0</v>
      </c>
      <c r="T207" s="217">
        <f>S207*H207</f>
        <v>0</v>
      </c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R207" s="218" t="s">
        <v>150</v>
      </c>
      <c r="AT207" s="218" t="s">
        <v>140</v>
      </c>
      <c r="AU207" s="218" t="s">
        <v>91</v>
      </c>
      <c r="AY207" s="19" t="s">
        <v>137</v>
      </c>
      <c r="BE207" s="219">
        <f>IF(N207="základní",J207,0)</f>
        <v>0</v>
      </c>
      <c r="BF207" s="219">
        <f>IF(N207="snížená",J207,0)</f>
        <v>0</v>
      </c>
      <c r="BG207" s="219">
        <f>IF(N207="zákl. přenesená",J207,0)</f>
        <v>0</v>
      </c>
      <c r="BH207" s="219">
        <f>IF(N207="sníž. přenesená",J207,0)</f>
        <v>0</v>
      </c>
      <c r="BI207" s="219">
        <f>IF(N207="nulová",J207,0)</f>
        <v>0</v>
      </c>
      <c r="BJ207" s="19" t="s">
        <v>23</v>
      </c>
      <c r="BK207" s="219">
        <f>ROUND(I207*H207,2)</f>
        <v>0</v>
      </c>
      <c r="BL207" s="19" t="s">
        <v>150</v>
      </c>
      <c r="BM207" s="218" t="s">
        <v>2585</v>
      </c>
    </row>
    <row r="208" s="2" customFormat="1">
      <c r="A208" s="41"/>
      <c r="B208" s="42"/>
      <c r="C208" s="43"/>
      <c r="D208" s="256" t="s">
        <v>228</v>
      </c>
      <c r="E208" s="43"/>
      <c r="F208" s="257" t="s">
        <v>2586</v>
      </c>
      <c r="G208" s="43"/>
      <c r="H208" s="43"/>
      <c r="I208" s="258"/>
      <c r="J208" s="43"/>
      <c r="K208" s="43"/>
      <c r="L208" s="47"/>
      <c r="M208" s="259"/>
      <c r="N208" s="260"/>
      <c r="O208" s="87"/>
      <c r="P208" s="87"/>
      <c r="Q208" s="87"/>
      <c r="R208" s="87"/>
      <c r="S208" s="87"/>
      <c r="T208" s="88"/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T208" s="19" t="s">
        <v>228</v>
      </c>
      <c r="AU208" s="19" t="s">
        <v>91</v>
      </c>
    </row>
    <row r="209" s="2" customFormat="1" ht="24.15" customHeight="1">
      <c r="A209" s="41"/>
      <c r="B209" s="42"/>
      <c r="C209" s="261" t="s">
        <v>414</v>
      </c>
      <c r="D209" s="261" t="s">
        <v>285</v>
      </c>
      <c r="E209" s="262" t="s">
        <v>2587</v>
      </c>
      <c r="F209" s="263" t="s">
        <v>2588</v>
      </c>
      <c r="G209" s="264" t="s">
        <v>394</v>
      </c>
      <c r="H209" s="265">
        <v>4</v>
      </c>
      <c r="I209" s="266"/>
      <c r="J209" s="267">
        <f>ROUND(I209*H209,2)</f>
        <v>0</v>
      </c>
      <c r="K209" s="263" t="s">
        <v>226</v>
      </c>
      <c r="L209" s="268"/>
      <c r="M209" s="269" t="s">
        <v>36</v>
      </c>
      <c r="N209" s="270" t="s">
        <v>53</v>
      </c>
      <c r="O209" s="87"/>
      <c r="P209" s="216">
        <f>O209*H209</f>
        <v>0</v>
      </c>
      <c r="Q209" s="216">
        <v>0.54800000000000004</v>
      </c>
      <c r="R209" s="216">
        <f>Q209*H209</f>
        <v>2.1920000000000002</v>
      </c>
      <c r="S209" s="216">
        <v>0</v>
      </c>
      <c r="T209" s="217">
        <f>S209*H209</f>
        <v>0</v>
      </c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R209" s="218" t="s">
        <v>182</v>
      </c>
      <c r="AT209" s="218" t="s">
        <v>285</v>
      </c>
      <c r="AU209" s="218" t="s">
        <v>91</v>
      </c>
      <c r="AY209" s="19" t="s">
        <v>137</v>
      </c>
      <c r="BE209" s="219">
        <f>IF(N209="základní",J209,0)</f>
        <v>0</v>
      </c>
      <c r="BF209" s="219">
        <f>IF(N209="snížená",J209,0)</f>
        <v>0</v>
      </c>
      <c r="BG209" s="219">
        <f>IF(N209="zákl. přenesená",J209,0)</f>
        <v>0</v>
      </c>
      <c r="BH209" s="219">
        <f>IF(N209="sníž. přenesená",J209,0)</f>
        <v>0</v>
      </c>
      <c r="BI209" s="219">
        <f>IF(N209="nulová",J209,0)</f>
        <v>0</v>
      </c>
      <c r="BJ209" s="19" t="s">
        <v>23</v>
      </c>
      <c r="BK209" s="219">
        <f>ROUND(I209*H209,2)</f>
        <v>0</v>
      </c>
      <c r="BL209" s="19" t="s">
        <v>150</v>
      </c>
      <c r="BM209" s="218" t="s">
        <v>2589</v>
      </c>
    </row>
    <row r="210" s="2" customFormat="1" ht="49.05" customHeight="1">
      <c r="A210" s="41"/>
      <c r="B210" s="42"/>
      <c r="C210" s="207" t="s">
        <v>418</v>
      </c>
      <c r="D210" s="207" t="s">
        <v>140</v>
      </c>
      <c r="E210" s="208" t="s">
        <v>2590</v>
      </c>
      <c r="F210" s="209" t="s">
        <v>2591</v>
      </c>
      <c r="G210" s="210" t="s">
        <v>394</v>
      </c>
      <c r="H210" s="211">
        <v>2</v>
      </c>
      <c r="I210" s="212"/>
      <c r="J210" s="213">
        <f>ROUND(I210*H210,2)</f>
        <v>0</v>
      </c>
      <c r="K210" s="209" t="s">
        <v>226</v>
      </c>
      <c r="L210" s="47"/>
      <c r="M210" s="214" t="s">
        <v>36</v>
      </c>
      <c r="N210" s="215" t="s">
        <v>53</v>
      </c>
      <c r="O210" s="87"/>
      <c r="P210" s="216">
        <f>O210*H210</f>
        <v>0</v>
      </c>
      <c r="Q210" s="216">
        <v>0.045069999999999999</v>
      </c>
      <c r="R210" s="216">
        <f>Q210*H210</f>
        <v>0.090139999999999998</v>
      </c>
      <c r="S210" s="216">
        <v>0</v>
      </c>
      <c r="T210" s="217">
        <f>S210*H210</f>
        <v>0</v>
      </c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R210" s="218" t="s">
        <v>150</v>
      </c>
      <c r="AT210" s="218" t="s">
        <v>140</v>
      </c>
      <c r="AU210" s="218" t="s">
        <v>91</v>
      </c>
      <c r="AY210" s="19" t="s">
        <v>137</v>
      </c>
      <c r="BE210" s="219">
        <f>IF(N210="základní",J210,0)</f>
        <v>0</v>
      </c>
      <c r="BF210" s="219">
        <f>IF(N210="snížená",J210,0)</f>
        <v>0</v>
      </c>
      <c r="BG210" s="219">
        <f>IF(N210="zákl. přenesená",J210,0)</f>
        <v>0</v>
      </c>
      <c r="BH210" s="219">
        <f>IF(N210="sníž. přenesená",J210,0)</f>
        <v>0</v>
      </c>
      <c r="BI210" s="219">
        <f>IF(N210="nulová",J210,0)</f>
        <v>0</v>
      </c>
      <c r="BJ210" s="19" t="s">
        <v>23</v>
      </c>
      <c r="BK210" s="219">
        <f>ROUND(I210*H210,2)</f>
        <v>0</v>
      </c>
      <c r="BL210" s="19" t="s">
        <v>150</v>
      </c>
      <c r="BM210" s="218" t="s">
        <v>2592</v>
      </c>
    </row>
    <row r="211" s="2" customFormat="1">
      <c r="A211" s="41"/>
      <c r="B211" s="42"/>
      <c r="C211" s="43"/>
      <c r="D211" s="256" t="s">
        <v>228</v>
      </c>
      <c r="E211" s="43"/>
      <c r="F211" s="257" t="s">
        <v>2593</v>
      </c>
      <c r="G211" s="43"/>
      <c r="H211" s="43"/>
      <c r="I211" s="258"/>
      <c r="J211" s="43"/>
      <c r="K211" s="43"/>
      <c r="L211" s="47"/>
      <c r="M211" s="259"/>
      <c r="N211" s="260"/>
      <c r="O211" s="87"/>
      <c r="P211" s="87"/>
      <c r="Q211" s="87"/>
      <c r="R211" s="87"/>
      <c r="S211" s="87"/>
      <c r="T211" s="88"/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T211" s="19" t="s">
        <v>228</v>
      </c>
      <c r="AU211" s="19" t="s">
        <v>91</v>
      </c>
    </row>
    <row r="212" s="14" customFormat="1">
      <c r="A212" s="14"/>
      <c r="B212" s="231"/>
      <c r="C212" s="232"/>
      <c r="D212" s="222" t="s">
        <v>147</v>
      </c>
      <c r="E212" s="233" t="s">
        <v>36</v>
      </c>
      <c r="F212" s="234" t="s">
        <v>91</v>
      </c>
      <c r="G212" s="232"/>
      <c r="H212" s="235">
        <v>2</v>
      </c>
      <c r="I212" s="236"/>
      <c r="J212" s="232"/>
      <c r="K212" s="232"/>
      <c r="L212" s="237"/>
      <c r="M212" s="238"/>
      <c r="N212" s="239"/>
      <c r="O212" s="239"/>
      <c r="P212" s="239"/>
      <c r="Q212" s="239"/>
      <c r="R212" s="239"/>
      <c r="S212" s="239"/>
      <c r="T212" s="240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1" t="s">
        <v>147</v>
      </c>
      <c r="AU212" s="241" t="s">
        <v>91</v>
      </c>
      <c r="AV212" s="14" t="s">
        <v>91</v>
      </c>
      <c r="AW212" s="14" t="s">
        <v>43</v>
      </c>
      <c r="AX212" s="14" t="s">
        <v>23</v>
      </c>
      <c r="AY212" s="241" t="s">
        <v>137</v>
      </c>
    </row>
    <row r="213" s="2" customFormat="1" ht="37.8" customHeight="1">
      <c r="A213" s="41"/>
      <c r="B213" s="42"/>
      <c r="C213" s="207" t="s">
        <v>422</v>
      </c>
      <c r="D213" s="207" t="s">
        <v>140</v>
      </c>
      <c r="E213" s="208" t="s">
        <v>2594</v>
      </c>
      <c r="F213" s="209" t="s">
        <v>2595</v>
      </c>
      <c r="G213" s="210" t="s">
        <v>394</v>
      </c>
      <c r="H213" s="211">
        <v>2</v>
      </c>
      <c r="I213" s="212"/>
      <c r="J213" s="213">
        <f>ROUND(I213*H213,2)</f>
        <v>0</v>
      </c>
      <c r="K213" s="209" t="s">
        <v>226</v>
      </c>
      <c r="L213" s="47"/>
      <c r="M213" s="214" t="s">
        <v>36</v>
      </c>
      <c r="N213" s="215" t="s">
        <v>53</v>
      </c>
      <c r="O213" s="87"/>
      <c r="P213" s="216">
        <f>O213*H213</f>
        <v>0</v>
      </c>
      <c r="Q213" s="216">
        <v>0.037249999999999998</v>
      </c>
      <c r="R213" s="216">
        <f>Q213*H213</f>
        <v>0.074499999999999997</v>
      </c>
      <c r="S213" s="216">
        <v>0</v>
      </c>
      <c r="T213" s="217">
        <f>S213*H213</f>
        <v>0</v>
      </c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R213" s="218" t="s">
        <v>150</v>
      </c>
      <c r="AT213" s="218" t="s">
        <v>140</v>
      </c>
      <c r="AU213" s="218" t="s">
        <v>91</v>
      </c>
      <c r="AY213" s="19" t="s">
        <v>137</v>
      </c>
      <c r="BE213" s="219">
        <f>IF(N213="základní",J213,0)</f>
        <v>0</v>
      </c>
      <c r="BF213" s="219">
        <f>IF(N213="snížená",J213,0)</f>
        <v>0</v>
      </c>
      <c r="BG213" s="219">
        <f>IF(N213="zákl. přenesená",J213,0)</f>
        <v>0</v>
      </c>
      <c r="BH213" s="219">
        <f>IF(N213="sníž. přenesená",J213,0)</f>
        <v>0</v>
      </c>
      <c r="BI213" s="219">
        <f>IF(N213="nulová",J213,0)</f>
        <v>0</v>
      </c>
      <c r="BJ213" s="19" t="s">
        <v>23</v>
      </c>
      <c r="BK213" s="219">
        <f>ROUND(I213*H213,2)</f>
        <v>0</v>
      </c>
      <c r="BL213" s="19" t="s">
        <v>150</v>
      </c>
      <c r="BM213" s="218" t="s">
        <v>2596</v>
      </c>
    </row>
    <row r="214" s="2" customFormat="1">
      <c r="A214" s="41"/>
      <c r="B214" s="42"/>
      <c r="C214" s="43"/>
      <c r="D214" s="256" t="s">
        <v>228</v>
      </c>
      <c r="E214" s="43"/>
      <c r="F214" s="257" t="s">
        <v>2597</v>
      </c>
      <c r="G214" s="43"/>
      <c r="H214" s="43"/>
      <c r="I214" s="258"/>
      <c r="J214" s="43"/>
      <c r="K214" s="43"/>
      <c r="L214" s="47"/>
      <c r="M214" s="259"/>
      <c r="N214" s="260"/>
      <c r="O214" s="87"/>
      <c r="P214" s="87"/>
      <c r="Q214" s="87"/>
      <c r="R214" s="87"/>
      <c r="S214" s="87"/>
      <c r="T214" s="88"/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T214" s="19" t="s">
        <v>228</v>
      </c>
      <c r="AU214" s="19" t="s">
        <v>91</v>
      </c>
    </row>
    <row r="215" s="14" customFormat="1">
      <c r="A215" s="14"/>
      <c r="B215" s="231"/>
      <c r="C215" s="232"/>
      <c r="D215" s="222" t="s">
        <v>147</v>
      </c>
      <c r="E215" s="233" t="s">
        <v>36</v>
      </c>
      <c r="F215" s="234" t="s">
        <v>91</v>
      </c>
      <c r="G215" s="232"/>
      <c r="H215" s="235">
        <v>2</v>
      </c>
      <c r="I215" s="236"/>
      <c r="J215" s="232"/>
      <c r="K215" s="232"/>
      <c r="L215" s="237"/>
      <c r="M215" s="238"/>
      <c r="N215" s="239"/>
      <c r="O215" s="239"/>
      <c r="P215" s="239"/>
      <c r="Q215" s="239"/>
      <c r="R215" s="239"/>
      <c r="S215" s="239"/>
      <c r="T215" s="240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1" t="s">
        <v>147</v>
      </c>
      <c r="AU215" s="241" t="s">
        <v>91</v>
      </c>
      <c r="AV215" s="14" t="s">
        <v>91</v>
      </c>
      <c r="AW215" s="14" t="s">
        <v>43</v>
      </c>
      <c r="AX215" s="14" t="s">
        <v>23</v>
      </c>
      <c r="AY215" s="241" t="s">
        <v>137</v>
      </c>
    </row>
    <row r="216" s="2" customFormat="1" ht="24.15" customHeight="1">
      <c r="A216" s="41"/>
      <c r="B216" s="42"/>
      <c r="C216" s="207" t="s">
        <v>426</v>
      </c>
      <c r="D216" s="207" t="s">
        <v>140</v>
      </c>
      <c r="E216" s="208" t="s">
        <v>2598</v>
      </c>
      <c r="F216" s="209" t="s">
        <v>2599</v>
      </c>
      <c r="G216" s="210" t="s">
        <v>394</v>
      </c>
      <c r="H216" s="211">
        <v>4</v>
      </c>
      <c r="I216" s="212"/>
      <c r="J216" s="213">
        <f>ROUND(I216*H216,2)</f>
        <v>0</v>
      </c>
      <c r="K216" s="209" t="s">
        <v>226</v>
      </c>
      <c r="L216" s="47"/>
      <c r="M216" s="214" t="s">
        <v>36</v>
      </c>
      <c r="N216" s="215" t="s">
        <v>53</v>
      </c>
      <c r="O216" s="87"/>
      <c r="P216" s="216">
        <f>O216*H216</f>
        <v>0</v>
      </c>
      <c r="Q216" s="216">
        <v>0.0070200000000000002</v>
      </c>
      <c r="R216" s="216">
        <f>Q216*H216</f>
        <v>0.028080000000000001</v>
      </c>
      <c r="S216" s="216">
        <v>0</v>
      </c>
      <c r="T216" s="217">
        <f>S216*H216</f>
        <v>0</v>
      </c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R216" s="218" t="s">
        <v>150</v>
      </c>
      <c r="AT216" s="218" t="s">
        <v>140</v>
      </c>
      <c r="AU216" s="218" t="s">
        <v>91</v>
      </c>
      <c r="AY216" s="19" t="s">
        <v>137</v>
      </c>
      <c r="BE216" s="219">
        <f>IF(N216="základní",J216,0)</f>
        <v>0</v>
      </c>
      <c r="BF216" s="219">
        <f>IF(N216="snížená",J216,0)</f>
        <v>0</v>
      </c>
      <c r="BG216" s="219">
        <f>IF(N216="zákl. přenesená",J216,0)</f>
        <v>0</v>
      </c>
      <c r="BH216" s="219">
        <f>IF(N216="sníž. přenesená",J216,0)</f>
        <v>0</v>
      </c>
      <c r="BI216" s="219">
        <f>IF(N216="nulová",J216,0)</f>
        <v>0</v>
      </c>
      <c r="BJ216" s="19" t="s">
        <v>23</v>
      </c>
      <c r="BK216" s="219">
        <f>ROUND(I216*H216,2)</f>
        <v>0</v>
      </c>
      <c r="BL216" s="19" t="s">
        <v>150</v>
      </c>
      <c r="BM216" s="218" t="s">
        <v>2600</v>
      </c>
    </row>
    <row r="217" s="2" customFormat="1">
      <c r="A217" s="41"/>
      <c r="B217" s="42"/>
      <c r="C217" s="43"/>
      <c r="D217" s="256" t="s">
        <v>228</v>
      </c>
      <c r="E217" s="43"/>
      <c r="F217" s="257" t="s">
        <v>2601</v>
      </c>
      <c r="G217" s="43"/>
      <c r="H217" s="43"/>
      <c r="I217" s="258"/>
      <c r="J217" s="43"/>
      <c r="K217" s="43"/>
      <c r="L217" s="47"/>
      <c r="M217" s="259"/>
      <c r="N217" s="260"/>
      <c r="O217" s="87"/>
      <c r="P217" s="87"/>
      <c r="Q217" s="87"/>
      <c r="R217" s="87"/>
      <c r="S217" s="87"/>
      <c r="T217" s="88"/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T217" s="19" t="s">
        <v>228</v>
      </c>
      <c r="AU217" s="19" t="s">
        <v>91</v>
      </c>
    </row>
    <row r="218" s="2" customFormat="1" ht="24.15" customHeight="1">
      <c r="A218" s="41"/>
      <c r="B218" s="42"/>
      <c r="C218" s="261" t="s">
        <v>432</v>
      </c>
      <c r="D218" s="261" t="s">
        <v>285</v>
      </c>
      <c r="E218" s="262" t="s">
        <v>2602</v>
      </c>
      <c r="F218" s="263" t="s">
        <v>2603</v>
      </c>
      <c r="G218" s="264" t="s">
        <v>394</v>
      </c>
      <c r="H218" s="265">
        <v>4</v>
      </c>
      <c r="I218" s="266"/>
      <c r="J218" s="267">
        <f>ROUND(I218*H218,2)</f>
        <v>0</v>
      </c>
      <c r="K218" s="263" t="s">
        <v>226</v>
      </c>
      <c r="L218" s="268"/>
      <c r="M218" s="269" t="s">
        <v>36</v>
      </c>
      <c r="N218" s="270" t="s">
        <v>53</v>
      </c>
      <c r="O218" s="87"/>
      <c r="P218" s="216">
        <f>O218*H218</f>
        <v>0</v>
      </c>
      <c r="Q218" s="216">
        <v>0.16200000000000001</v>
      </c>
      <c r="R218" s="216">
        <f>Q218*H218</f>
        <v>0.64800000000000002</v>
      </c>
      <c r="S218" s="216">
        <v>0</v>
      </c>
      <c r="T218" s="217">
        <f>S218*H218</f>
        <v>0</v>
      </c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R218" s="218" t="s">
        <v>182</v>
      </c>
      <c r="AT218" s="218" t="s">
        <v>285</v>
      </c>
      <c r="AU218" s="218" t="s">
        <v>91</v>
      </c>
      <c r="AY218" s="19" t="s">
        <v>137</v>
      </c>
      <c r="BE218" s="219">
        <f>IF(N218="základní",J218,0)</f>
        <v>0</v>
      </c>
      <c r="BF218" s="219">
        <f>IF(N218="snížená",J218,0)</f>
        <v>0</v>
      </c>
      <c r="BG218" s="219">
        <f>IF(N218="zákl. přenesená",J218,0)</f>
        <v>0</v>
      </c>
      <c r="BH218" s="219">
        <f>IF(N218="sníž. přenesená",J218,0)</f>
        <v>0</v>
      </c>
      <c r="BI218" s="219">
        <f>IF(N218="nulová",J218,0)</f>
        <v>0</v>
      </c>
      <c r="BJ218" s="19" t="s">
        <v>23</v>
      </c>
      <c r="BK218" s="219">
        <f>ROUND(I218*H218,2)</f>
        <v>0</v>
      </c>
      <c r="BL218" s="19" t="s">
        <v>150</v>
      </c>
      <c r="BM218" s="218" t="s">
        <v>2604</v>
      </c>
    </row>
    <row r="219" s="2" customFormat="1" ht="21.75" customHeight="1">
      <c r="A219" s="41"/>
      <c r="B219" s="42"/>
      <c r="C219" s="207" t="s">
        <v>438</v>
      </c>
      <c r="D219" s="207" t="s">
        <v>140</v>
      </c>
      <c r="E219" s="208" t="s">
        <v>2365</v>
      </c>
      <c r="F219" s="209" t="s">
        <v>2366</v>
      </c>
      <c r="G219" s="210" t="s">
        <v>280</v>
      </c>
      <c r="H219" s="211">
        <v>66</v>
      </c>
      <c r="I219" s="212"/>
      <c r="J219" s="213">
        <f>ROUND(I219*H219,2)</f>
        <v>0</v>
      </c>
      <c r="K219" s="209" t="s">
        <v>226</v>
      </c>
      <c r="L219" s="47"/>
      <c r="M219" s="214" t="s">
        <v>36</v>
      </c>
      <c r="N219" s="215" t="s">
        <v>53</v>
      </c>
      <c r="O219" s="87"/>
      <c r="P219" s="216">
        <f>O219*H219</f>
        <v>0</v>
      </c>
      <c r="Q219" s="216">
        <v>0.00012999999999999999</v>
      </c>
      <c r="R219" s="216">
        <f>Q219*H219</f>
        <v>0.0085799999999999991</v>
      </c>
      <c r="S219" s="216">
        <v>0</v>
      </c>
      <c r="T219" s="217">
        <f>S219*H219</f>
        <v>0</v>
      </c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R219" s="218" t="s">
        <v>150</v>
      </c>
      <c r="AT219" s="218" t="s">
        <v>140</v>
      </c>
      <c r="AU219" s="218" t="s">
        <v>91</v>
      </c>
      <c r="AY219" s="19" t="s">
        <v>137</v>
      </c>
      <c r="BE219" s="219">
        <f>IF(N219="základní",J219,0)</f>
        <v>0</v>
      </c>
      <c r="BF219" s="219">
        <f>IF(N219="snížená",J219,0)</f>
        <v>0</v>
      </c>
      <c r="BG219" s="219">
        <f>IF(N219="zákl. přenesená",J219,0)</f>
        <v>0</v>
      </c>
      <c r="BH219" s="219">
        <f>IF(N219="sníž. přenesená",J219,0)</f>
        <v>0</v>
      </c>
      <c r="BI219" s="219">
        <f>IF(N219="nulová",J219,0)</f>
        <v>0</v>
      </c>
      <c r="BJ219" s="19" t="s">
        <v>23</v>
      </c>
      <c r="BK219" s="219">
        <f>ROUND(I219*H219,2)</f>
        <v>0</v>
      </c>
      <c r="BL219" s="19" t="s">
        <v>150</v>
      </c>
      <c r="BM219" s="218" t="s">
        <v>2605</v>
      </c>
    </row>
    <row r="220" s="2" customFormat="1">
      <c r="A220" s="41"/>
      <c r="B220" s="42"/>
      <c r="C220" s="43"/>
      <c r="D220" s="256" t="s">
        <v>228</v>
      </c>
      <c r="E220" s="43"/>
      <c r="F220" s="257" t="s">
        <v>2606</v>
      </c>
      <c r="G220" s="43"/>
      <c r="H220" s="43"/>
      <c r="I220" s="258"/>
      <c r="J220" s="43"/>
      <c r="K220" s="43"/>
      <c r="L220" s="47"/>
      <c r="M220" s="259"/>
      <c r="N220" s="260"/>
      <c r="O220" s="87"/>
      <c r="P220" s="87"/>
      <c r="Q220" s="87"/>
      <c r="R220" s="87"/>
      <c r="S220" s="87"/>
      <c r="T220" s="88"/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T220" s="19" t="s">
        <v>228</v>
      </c>
      <c r="AU220" s="19" t="s">
        <v>91</v>
      </c>
    </row>
    <row r="221" s="14" customFormat="1">
      <c r="A221" s="14"/>
      <c r="B221" s="231"/>
      <c r="C221" s="232"/>
      <c r="D221" s="222" t="s">
        <v>147</v>
      </c>
      <c r="E221" s="233" t="s">
        <v>36</v>
      </c>
      <c r="F221" s="234" t="s">
        <v>615</v>
      </c>
      <c r="G221" s="232"/>
      <c r="H221" s="235">
        <v>66</v>
      </c>
      <c r="I221" s="236"/>
      <c r="J221" s="232"/>
      <c r="K221" s="232"/>
      <c r="L221" s="237"/>
      <c r="M221" s="238"/>
      <c r="N221" s="239"/>
      <c r="O221" s="239"/>
      <c r="P221" s="239"/>
      <c r="Q221" s="239"/>
      <c r="R221" s="239"/>
      <c r="S221" s="239"/>
      <c r="T221" s="240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1" t="s">
        <v>147</v>
      </c>
      <c r="AU221" s="241" t="s">
        <v>91</v>
      </c>
      <c r="AV221" s="14" t="s">
        <v>91</v>
      </c>
      <c r="AW221" s="14" t="s">
        <v>43</v>
      </c>
      <c r="AX221" s="14" t="s">
        <v>23</v>
      </c>
      <c r="AY221" s="241" t="s">
        <v>137</v>
      </c>
    </row>
    <row r="222" s="2" customFormat="1" ht="44.25" customHeight="1">
      <c r="A222" s="41"/>
      <c r="B222" s="42"/>
      <c r="C222" s="207" t="s">
        <v>445</v>
      </c>
      <c r="D222" s="207" t="s">
        <v>140</v>
      </c>
      <c r="E222" s="208" t="s">
        <v>2607</v>
      </c>
      <c r="F222" s="209" t="s">
        <v>2608</v>
      </c>
      <c r="G222" s="210" t="s">
        <v>280</v>
      </c>
      <c r="H222" s="211">
        <v>0.5</v>
      </c>
      <c r="I222" s="212"/>
      <c r="J222" s="213">
        <f>ROUND(I222*H222,2)</f>
        <v>0</v>
      </c>
      <c r="K222" s="209" t="s">
        <v>226</v>
      </c>
      <c r="L222" s="47"/>
      <c r="M222" s="214" t="s">
        <v>36</v>
      </c>
      <c r="N222" s="215" t="s">
        <v>53</v>
      </c>
      <c r="O222" s="87"/>
      <c r="P222" s="216">
        <f>O222*H222</f>
        <v>0</v>
      </c>
      <c r="Q222" s="216">
        <v>0.00365</v>
      </c>
      <c r="R222" s="216">
        <f>Q222*H222</f>
        <v>0.001825</v>
      </c>
      <c r="S222" s="216">
        <v>0.11</v>
      </c>
      <c r="T222" s="217">
        <f>S222*H222</f>
        <v>0.055</v>
      </c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R222" s="218" t="s">
        <v>150</v>
      </c>
      <c r="AT222" s="218" t="s">
        <v>140</v>
      </c>
      <c r="AU222" s="218" t="s">
        <v>91</v>
      </c>
      <c r="AY222" s="19" t="s">
        <v>137</v>
      </c>
      <c r="BE222" s="219">
        <f>IF(N222="základní",J222,0)</f>
        <v>0</v>
      </c>
      <c r="BF222" s="219">
        <f>IF(N222="snížená",J222,0)</f>
        <v>0</v>
      </c>
      <c r="BG222" s="219">
        <f>IF(N222="zákl. přenesená",J222,0)</f>
        <v>0</v>
      </c>
      <c r="BH222" s="219">
        <f>IF(N222="sníž. přenesená",J222,0)</f>
        <v>0</v>
      </c>
      <c r="BI222" s="219">
        <f>IF(N222="nulová",J222,0)</f>
        <v>0</v>
      </c>
      <c r="BJ222" s="19" t="s">
        <v>23</v>
      </c>
      <c r="BK222" s="219">
        <f>ROUND(I222*H222,2)</f>
        <v>0</v>
      </c>
      <c r="BL222" s="19" t="s">
        <v>150</v>
      </c>
      <c r="BM222" s="218" t="s">
        <v>2609</v>
      </c>
    </row>
    <row r="223" s="2" customFormat="1">
      <c r="A223" s="41"/>
      <c r="B223" s="42"/>
      <c r="C223" s="43"/>
      <c r="D223" s="256" t="s">
        <v>228</v>
      </c>
      <c r="E223" s="43"/>
      <c r="F223" s="257" t="s">
        <v>2610</v>
      </c>
      <c r="G223" s="43"/>
      <c r="H223" s="43"/>
      <c r="I223" s="258"/>
      <c r="J223" s="43"/>
      <c r="K223" s="43"/>
      <c r="L223" s="47"/>
      <c r="M223" s="259"/>
      <c r="N223" s="260"/>
      <c r="O223" s="87"/>
      <c r="P223" s="87"/>
      <c r="Q223" s="87"/>
      <c r="R223" s="87"/>
      <c r="S223" s="87"/>
      <c r="T223" s="88"/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T223" s="19" t="s">
        <v>228</v>
      </c>
      <c r="AU223" s="19" t="s">
        <v>91</v>
      </c>
    </row>
    <row r="224" s="13" customFormat="1">
      <c r="A224" s="13"/>
      <c r="B224" s="220"/>
      <c r="C224" s="221"/>
      <c r="D224" s="222" t="s">
        <v>147</v>
      </c>
      <c r="E224" s="223" t="s">
        <v>36</v>
      </c>
      <c r="F224" s="224" t="s">
        <v>2611</v>
      </c>
      <c r="G224" s="221"/>
      <c r="H224" s="223" t="s">
        <v>36</v>
      </c>
      <c r="I224" s="225"/>
      <c r="J224" s="221"/>
      <c r="K224" s="221"/>
      <c r="L224" s="226"/>
      <c r="M224" s="227"/>
      <c r="N224" s="228"/>
      <c r="O224" s="228"/>
      <c r="P224" s="228"/>
      <c r="Q224" s="228"/>
      <c r="R224" s="228"/>
      <c r="S224" s="228"/>
      <c r="T224" s="229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0" t="s">
        <v>147</v>
      </c>
      <c r="AU224" s="230" t="s">
        <v>91</v>
      </c>
      <c r="AV224" s="13" t="s">
        <v>23</v>
      </c>
      <c r="AW224" s="13" t="s">
        <v>43</v>
      </c>
      <c r="AX224" s="13" t="s">
        <v>82</v>
      </c>
      <c r="AY224" s="230" t="s">
        <v>137</v>
      </c>
    </row>
    <row r="225" s="14" customFormat="1">
      <c r="A225" s="14"/>
      <c r="B225" s="231"/>
      <c r="C225" s="232"/>
      <c r="D225" s="222" t="s">
        <v>147</v>
      </c>
      <c r="E225" s="233" t="s">
        <v>36</v>
      </c>
      <c r="F225" s="234" t="s">
        <v>2612</v>
      </c>
      <c r="G225" s="232"/>
      <c r="H225" s="235">
        <v>0.5</v>
      </c>
      <c r="I225" s="236"/>
      <c r="J225" s="232"/>
      <c r="K225" s="232"/>
      <c r="L225" s="237"/>
      <c r="M225" s="238"/>
      <c r="N225" s="239"/>
      <c r="O225" s="239"/>
      <c r="P225" s="239"/>
      <c r="Q225" s="239"/>
      <c r="R225" s="239"/>
      <c r="S225" s="239"/>
      <c r="T225" s="240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1" t="s">
        <v>147</v>
      </c>
      <c r="AU225" s="241" t="s">
        <v>91</v>
      </c>
      <c r="AV225" s="14" t="s">
        <v>91</v>
      </c>
      <c r="AW225" s="14" t="s">
        <v>43</v>
      </c>
      <c r="AX225" s="14" t="s">
        <v>23</v>
      </c>
      <c r="AY225" s="241" t="s">
        <v>137</v>
      </c>
    </row>
    <row r="226" s="12" customFormat="1" ht="25.92" customHeight="1">
      <c r="A226" s="12"/>
      <c r="B226" s="191"/>
      <c r="C226" s="192"/>
      <c r="D226" s="193" t="s">
        <v>81</v>
      </c>
      <c r="E226" s="194" t="s">
        <v>949</v>
      </c>
      <c r="F226" s="194" t="s">
        <v>950</v>
      </c>
      <c r="G226" s="192"/>
      <c r="H226" s="192"/>
      <c r="I226" s="195"/>
      <c r="J226" s="196">
        <f>BK226</f>
        <v>0</v>
      </c>
      <c r="K226" s="192"/>
      <c r="L226" s="197"/>
      <c r="M226" s="198"/>
      <c r="N226" s="199"/>
      <c r="O226" s="199"/>
      <c r="P226" s="200">
        <f>P227+P240</f>
        <v>0</v>
      </c>
      <c r="Q226" s="199"/>
      <c r="R226" s="200">
        <f>R227+R240</f>
        <v>0.11950000000000002</v>
      </c>
      <c r="S226" s="199"/>
      <c r="T226" s="201">
        <f>T227+T240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02" t="s">
        <v>91</v>
      </c>
      <c r="AT226" s="203" t="s">
        <v>81</v>
      </c>
      <c r="AU226" s="203" t="s">
        <v>82</v>
      </c>
      <c r="AY226" s="202" t="s">
        <v>137</v>
      </c>
      <c r="BK226" s="204">
        <f>BK227+BK240</f>
        <v>0</v>
      </c>
    </row>
    <row r="227" s="12" customFormat="1" ht="22.8" customHeight="1">
      <c r="A227" s="12"/>
      <c r="B227" s="191"/>
      <c r="C227" s="192"/>
      <c r="D227" s="193" t="s">
        <v>81</v>
      </c>
      <c r="E227" s="205" t="s">
        <v>951</v>
      </c>
      <c r="F227" s="205" t="s">
        <v>952</v>
      </c>
      <c r="G227" s="192"/>
      <c r="H227" s="192"/>
      <c r="I227" s="195"/>
      <c r="J227" s="206">
        <f>BK227</f>
        <v>0</v>
      </c>
      <c r="K227" s="192"/>
      <c r="L227" s="197"/>
      <c r="M227" s="198"/>
      <c r="N227" s="199"/>
      <c r="O227" s="199"/>
      <c r="P227" s="200">
        <f>SUM(P228:P239)</f>
        <v>0</v>
      </c>
      <c r="Q227" s="199"/>
      <c r="R227" s="200">
        <f>SUM(R228:R239)</f>
        <v>0.11608000000000002</v>
      </c>
      <c r="S227" s="199"/>
      <c r="T227" s="201">
        <f>SUM(T228:T239)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02" t="s">
        <v>91</v>
      </c>
      <c r="AT227" s="203" t="s">
        <v>81</v>
      </c>
      <c r="AU227" s="203" t="s">
        <v>23</v>
      </c>
      <c r="AY227" s="202" t="s">
        <v>137</v>
      </c>
      <c r="BK227" s="204">
        <f>SUM(BK228:BK239)</f>
        <v>0</v>
      </c>
    </row>
    <row r="228" s="2" customFormat="1" ht="33" customHeight="1">
      <c r="A228" s="41"/>
      <c r="B228" s="42"/>
      <c r="C228" s="207" t="s">
        <v>450</v>
      </c>
      <c r="D228" s="207" t="s">
        <v>140</v>
      </c>
      <c r="E228" s="208" t="s">
        <v>965</v>
      </c>
      <c r="F228" s="209" t="s">
        <v>966</v>
      </c>
      <c r="G228" s="210" t="s">
        <v>225</v>
      </c>
      <c r="H228" s="211">
        <v>16</v>
      </c>
      <c r="I228" s="212"/>
      <c r="J228" s="213">
        <f>ROUND(I228*H228,2)</f>
        <v>0</v>
      </c>
      <c r="K228" s="209" t="s">
        <v>226</v>
      </c>
      <c r="L228" s="47"/>
      <c r="M228" s="214" t="s">
        <v>36</v>
      </c>
      <c r="N228" s="215" t="s">
        <v>53</v>
      </c>
      <c r="O228" s="87"/>
      <c r="P228" s="216">
        <f>O228*H228</f>
        <v>0</v>
      </c>
      <c r="Q228" s="216">
        <v>0</v>
      </c>
      <c r="R228" s="216">
        <f>Q228*H228</f>
        <v>0</v>
      </c>
      <c r="S228" s="216">
        <v>0</v>
      </c>
      <c r="T228" s="217">
        <f>S228*H228</f>
        <v>0</v>
      </c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R228" s="218" t="s">
        <v>322</v>
      </c>
      <c r="AT228" s="218" t="s">
        <v>140</v>
      </c>
      <c r="AU228" s="218" t="s">
        <v>91</v>
      </c>
      <c r="AY228" s="19" t="s">
        <v>137</v>
      </c>
      <c r="BE228" s="219">
        <f>IF(N228="základní",J228,0)</f>
        <v>0</v>
      </c>
      <c r="BF228" s="219">
        <f>IF(N228="snížená",J228,0)</f>
        <v>0</v>
      </c>
      <c r="BG228" s="219">
        <f>IF(N228="zákl. přenesená",J228,0)</f>
        <v>0</v>
      </c>
      <c r="BH228" s="219">
        <f>IF(N228="sníž. přenesená",J228,0)</f>
        <v>0</v>
      </c>
      <c r="BI228" s="219">
        <f>IF(N228="nulová",J228,0)</f>
        <v>0</v>
      </c>
      <c r="BJ228" s="19" t="s">
        <v>23</v>
      </c>
      <c r="BK228" s="219">
        <f>ROUND(I228*H228,2)</f>
        <v>0</v>
      </c>
      <c r="BL228" s="19" t="s">
        <v>322</v>
      </c>
      <c r="BM228" s="218" t="s">
        <v>2613</v>
      </c>
    </row>
    <row r="229" s="2" customFormat="1">
      <c r="A229" s="41"/>
      <c r="B229" s="42"/>
      <c r="C229" s="43"/>
      <c r="D229" s="256" t="s">
        <v>228</v>
      </c>
      <c r="E229" s="43"/>
      <c r="F229" s="257" t="s">
        <v>968</v>
      </c>
      <c r="G229" s="43"/>
      <c r="H229" s="43"/>
      <c r="I229" s="258"/>
      <c r="J229" s="43"/>
      <c r="K229" s="43"/>
      <c r="L229" s="47"/>
      <c r="M229" s="259"/>
      <c r="N229" s="260"/>
      <c r="O229" s="87"/>
      <c r="P229" s="87"/>
      <c r="Q229" s="87"/>
      <c r="R229" s="87"/>
      <c r="S229" s="87"/>
      <c r="T229" s="88"/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T229" s="19" t="s">
        <v>228</v>
      </c>
      <c r="AU229" s="19" t="s">
        <v>91</v>
      </c>
    </row>
    <row r="230" s="14" customFormat="1">
      <c r="A230" s="14"/>
      <c r="B230" s="231"/>
      <c r="C230" s="232"/>
      <c r="D230" s="222" t="s">
        <v>147</v>
      </c>
      <c r="E230" s="233" t="s">
        <v>36</v>
      </c>
      <c r="F230" s="234" t="s">
        <v>2614</v>
      </c>
      <c r="G230" s="232"/>
      <c r="H230" s="235">
        <v>16</v>
      </c>
      <c r="I230" s="236"/>
      <c r="J230" s="232"/>
      <c r="K230" s="232"/>
      <c r="L230" s="237"/>
      <c r="M230" s="238"/>
      <c r="N230" s="239"/>
      <c r="O230" s="239"/>
      <c r="P230" s="239"/>
      <c r="Q230" s="239"/>
      <c r="R230" s="239"/>
      <c r="S230" s="239"/>
      <c r="T230" s="240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41" t="s">
        <v>147</v>
      </c>
      <c r="AU230" s="241" t="s">
        <v>91</v>
      </c>
      <c r="AV230" s="14" t="s">
        <v>91</v>
      </c>
      <c r="AW230" s="14" t="s">
        <v>43</v>
      </c>
      <c r="AX230" s="14" t="s">
        <v>82</v>
      </c>
      <c r="AY230" s="241" t="s">
        <v>137</v>
      </c>
    </row>
    <row r="231" s="15" customFormat="1">
      <c r="A231" s="15"/>
      <c r="B231" s="242"/>
      <c r="C231" s="243"/>
      <c r="D231" s="222" t="s">
        <v>147</v>
      </c>
      <c r="E231" s="244" t="s">
        <v>36</v>
      </c>
      <c r="F231" s="245" t="s">
        <v>149</v>
      </c>
      <c r="G231" s="243"/>
      <c r="H231" s="246">
        <v>16</v>
      </c>
      <c r="I231" s="247"/>
      <c r="J231" s="243"/>
      <c r="K231" s="243"/>
      <c r="L231" s="248"/>
      <c r="M231" s="249"/>
      <c r="N231" s="250"/>
      <c r="O231" s="250"/>
      <c r="P231" s="250"/>
      <c r="Q231" s="250"/>
      <c r="R231" s="250"/>
      <c r="S231" s="250"/>
      <c r="T231" s="251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52" t="s">
        <v>147</v>
      </c>
      <c r="AU231" s="252" t="s">
        <v>91</v>
      </c>
      <c r="AV231" s="15" t="s">
        <v>150</v>
      </c>
      <c r="AW231" s="15" t="s">
        <v>4</v>
      </c>
      <c r="AX231" s="15" t="s">
        <v>23</v>
      </c>
      <c r="AY231" s="252" t="s">
        <v>137</v>
      </c>
    </row>
    <row r="232" s="2" customFormat="1" ht="16.5" customHeight="1">
      <c r="A232" s="41"/>
      <c r="B232" s="42"/>
      <c r="C232" s="261" t="s">
        <v>454</v>
      </c>
      <c r="D232" s="261" t="s">
        <v>285</v>
      </c>
      <c r="E232" s="262" t="s">
        <v>960</v>
      </c>
      <c r="F232" s="263" t="s">
        <v>961</v>
      </c>
      <c r="G232" s="264" t="s">
        <v>266</v>
      </c>
      <c r="H232" s="265">
        <v>0.0060000000000000001</v>
      </c>
      <c r="I232" s="266"/>
      <c r="J232" s="267">
        <f>ROUND(I232*H232,2)</f>
        <v>0</v>
      </c>
      <c r="K232" s="263" t="s">
        <v>226</v>
      </c>
      <c r="L232" s="268"/>
      <c r="M232" s="269" t="s">
        <v>36</v>
      </c>
      <c r="N232" s="270" t="s">
        <v>53</v>
      </c>
      <c r="O232" s="87"/>
      <c r="P232" s="216">
        <f>O232*H232</f>
        <v>0</v>
      </c>
      <c r="Q232" s="216">
        <v>1</v>
      </c>
      <c r="R232" s="216">
        <f>Q232*H232</f>
        <v>0.0060000000000000001</v>
      </c>
      <c r="S232" s="216">
        <v>0</v>
      </c>
      <c r="T232" s="217">
        <f>S232*H232</f>
        <v>0</v>
      </c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R232" s="218" t="s">
        <v>418</v>
      </c>
      <c r="AT232" s="218" t="s">
        <v>285</v>
      </c>
      <c r="AU232" s="218" t="s">
        <v>91</v>
      </c>
      <c r="AY232" s="19" t="s">
        <v>137</v>
      </c>
      <c r="BE232" s="219">
        <f>IF(N232="základní",J232,0)</f>
        <v>0</v>
      </c>
      <c r="BF232" s="219">
        <f>IF(N232="snížená",J232,0)</f>
        <v>0</v>
      </c>
      <c r="BG232" s="219">
        <f>IF(N232="zákl. přenesená",J232,0)</f>
        <v>0</v>
      </c>
      <c r="BH232" s="219">
        <f>IF(N232="sníž. přenesená",J232,0)</f>
        <v>0</v>
      </c>
      <c r="BI232" s="219">
        <f>IF(N232="nulová",J232,0)</f>
        <v>0</v>
      </c>
      <c r="BJ232" s="19" t="s">
        <v>23</v>
      </c>
      <c r="BK232" s="219">
        <f>ROUND(I232*H232,2)</f>
        <v>0</v>
      </c>
      <c r="BL232" s="19" t="s">
        <v>322</v>
      </c>
      <c r="BM232" s="218" t="s">
        <v>2615</v>
      </c>
    </row>
    <row r="233" s="14" customFormat="1">
      <c r="A233" s="14"/>
      <c r="B233" s="231"/>
      <c r="C233" s="232"/>
      <c r="D233" s="222" t="s">
        <v>147</v>
      </c>
      <c r="E233" s="233" t="s">
        <v>36</v>
      </c>
      <c r="F233" s="234" t="s">
        <v>2616</v>
      </c>
      <c r="G233" s="232"/>
      <c r="H233" s="235">
        <v>0.0060000000000000001</v>
      </c>
      <c r="I233" s="236"/>
      <c r="J233" s="232"/>
      <c r="K233" s="232"/>
      <c r="L233" s="237"/>
      <c r="M233" s="238"/>
      <c r="N233" s="239"/>
      <c r="O233" s="239"/>
      <c r="P233" s="239"/>
      <c r="Q233" s="239"/>
      <c r="R233" s="239"/>
      <c r="S233" s="239"/>
      <c r="T233" s="240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41" t="s">
        <v>147</v>
      </c>
      <c r="AU233" s="241" t="s">
        <v>91</v>
      </c>
      <c r="AV233" s="14" t="s">
        <v>91</v>
      </c>
      <c r="AW233" s="14" t="s">
        <v>43</v>
      </c>
      <c r="AX233" s="14" t="s">
        <v>23</v>
      </c>
      <c r="AY233" s="241" t="s">
        <v>137</v>
      </c>
    </row>
    <row r="234" s="2" customFormat="1" ht="24.15" customHeight="1">
      <c r="A234" s="41"/>
      <c r="B234" s="42"/>
      <c r="C234" s="207" t="s">
        <v>458</v>
      </c>
      <c r="D234" s="207" t="s">
        <v>140</v>
      </c>
      <c r="E234" s="208" t="s">
        <v>985</v>
      </c>
      <c r="F234" s="209" t="s">
        <v>986</v>
      </c>
      <c r="G234" s="210" t="s">
        <v>225</v>
      </c>
      <c r="H234" s="211">
        <v>16</v>
      </c>
      <c r="I234" s="212"/>
      <c r="J234" s="213">
        <f>ROUND(I234*H234,2)</f>
        <v>0</v>
      </c>
      <c r="K234" s="209" t="s">
        <v>226</v>
      </c>
      <c r="L234" s="47"/>
      <c r="M234" s="214" t="s">
        <v>36</v>
      </c>
      <c r="N234" s="215" t="s">
        <v>53</v>
      </c>
      <c r="O234" s="87"/>
      <c r="P234" s="216">
        <f>O234*H234</f>
        <v>0</v>
      </c>
      <c r="Q234" s="216">
        <v>0.00040000000000000002</v>
      </c>
      <c r="R234" s="216">
        <f>Q234*H234</f>
        <v>0.0064000000000000003</v>
      </c>
      <c r="S234" s="216">
        <v>0</v>
      </c>
      <c r="T234" s="217">
        <f>S234*H234</f>
        <v>0</v>
      </c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R234" s="218" t="s">
        <v>322</v>
      </c>
      <c r="AT234" s="218" t="s">
        <v>140</v>
      </c>
      <c r="AU234" s="218" t="s">
        <v>91</v>
      </c>
      <c r="AY234" s="19" t="s">
        <v>137</v>
      </c>
      <c r="BE234" s="219">
        <f>IF(N234="základní",J234,0)</f>
        <v>0</v>
      </c>
      <c r="BF234" s="219">
        <f>IF(N234="snížená",J234,0)</f>
        <v>0</v>
      </c>
      <c r="BG234" s="219">
        <f>IF(N234="zákl. přenesená",J234,0)</f>
        <v>0</v>
      </c>
      <c r="BH234" s="219">
        <f>IF(N234="sníž. přenesená",J234,0)</f>
        <v>0</v>
      </c>
      <c r="BI234" s="219">
        <f>IF(N234="nulová",J234,0)</f>
        <v>0</v>
      </c>
      <c r="BJ234" s="19" t="s">
        <v>23</v>
      </c>
      <c r="BK234" s="219">
        <f>ROUND(I234*H234,2)</f>
        <v>0</v>
      </c>
      <c r="BL234" s="19" t="s">
        <v>322</v>
      </c>
      <c r="BM234" s="218" t="s">
        <v>2617</v>
      </c>
    </row>
    <row r="235" s="2" customFormat="1">
      <c r="A235" s="41"/>
      <c r="B235" s="42"/>
      <c r="C235" s="43"/>
      <c r="D235" s="256" t="s">
        <v>228</v>
      </c>
      <c r="E235" s="43"/>
      <c r="F235" s="257" t="s">
        <v>988</v>
      </c>
      <c r="G235" s="43"/>
      <c r="H235" s="43"/>
      <c r="I235" s="258"/>
      <c r="J235" s="43"/>
      <c r="K235" s="43"/>
      <c r="L235" s="47"/>
      <c r="M235" s="259"/>
      <c r="N235" s="260"/>
      <c r="O235" s="87"/>
      <c r="P235" s="87"/>
      <c r="Q235" s="87"/>
      <c r="R235" s="87"/>
      <c r="S235" s="87"/>
      <c r="T235" s="88"/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T235" s="19" t="s">
        <v>228</v>
      </c>
      <c r="AU235" s="19" t="s">
        <v>91</v>
      </c>
    </row>
    <row r="236" s="14" customFormat="1">
      <c r="A236" s="14"/>
      <c r="B236" s="231"/>
      <c r="C236" s="232"/>
      <c r="D236" s="222" t="s">
        <v>147</v>
      </c>
      <c r="E236" s="233" t="s">
        <v>36</v>
      </c>
      <c r="F236" s="234" t="s">
        <v>322</v>
      </c>
      <c r="G236" s="232"/>
      <c r="H236" s="235">
        <v>16</v>
      </c>
      <c r="I236" s="236"/>
      <c r="J236" s="232"/>
      <c r="K236" s="232"/>
      <c r="L236" s="237"/>
      <c r="M236" s="238"/>
      <c r="N236" s="239"/>
      <c r="O236" s="239"/>
      <c r="P236" s="239"/>
      <c r="Q236" s="239"/>
      <c r="R236" s="239"/>
      <c r="S236" s="239"/>
      <c r="T236" s="240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41" t="s">
        <v>147</v>
      </c>
      <c r="AU236" s="241" t="s">
        <v>91</v>
      </c>
      <c r="AV236" s="14" t="s">
        <v>91</v>
      </c>
      <c r="AW236" s="14" t="s">
        <v>43</v>
      </c>
      <c r="AX236" s="14" t="s">
        <v>82</v>
      </c>
      <c r="AY236" s="241" t="s">
        <v>137</v>
      </c>
    </row>
    <row r="237" s="15" customFormat="1">
      <c r="A237" s="15"/>
      <c r="B237" s="242"/>
      <c r="C237" s="243"/>
      <c r="D237" s="222" t="s">
        <v>147</v>
      </c>
      <c r="E237" s="244" t="s">
        <v>36</v>
      </c>
      <c r="F237" s="245" t="s">
        <v>149</v>
      </c>
      <c r="G237" s="243"/>
      <c r="H237" s="246">
        <v>16</v>
      </c>
      <c r="I237" s="247"/>
      <c r="J237" s="243"/>
      <c r="K237" s="243"/>
      <c r="L237" s="248"/>
      <c r="M237" s="249"/>
      <c r="N237" s="250"/>
      <c r="O237" s="250"/>
      <c r="P237" s="250"/>
      <c r="Q237" s="250"/>
      <c r="R237" s="250"/>
      <c r="S237" s="250"/>
      <c r="T237" s="251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52" t="s">
        <v>147</v>
      </c>
      <c r="AU237" s="252" t="s">
        <v>91</v>
      </c>
      <c r="AV237" s="15" t="s">
        <v>150</v>
      </c>
      <c r="AW237" s="15" t="s">
        <v>4</v>
      </c>
      <c r="AX237" s="15" t="s">
        <v>23</v>
      </c>
      <c r="AY237" s="252" t="s">
        <v>137</v>
      </c>
    </row>
    <row r="238" s="2" customFormat="1" ht="44.25" customHeight="1">
      <c r="A238" s="41"/>
      <c r="B238" s="42"/>
      <c r="C238" s="261" t="s">
        <v>465</v>
      </c>
      <c r="D238" s="261" t="s">
        <v>285</v>
      </c>
      <c r="E238" s="262" t="s">
        <v>980</v>
      </c>
      <c r="F238" s="263" t="s">
        <v>2618</v>
      </c>
      <c r="G238" s="264" t="s">
        <v>225</v>
      </c>
      <c r="H238" s="265">
        <v>19.199999999999999</v>
      </c>
      <c r="I238" s="266"/>
      <c r="J238" s="267">
        <f>ROUND(I238*H238,2)</f>
        <v>0</v>
      </c>
      <c r="K238" s="263" t="s">
        <v>281</v>
      </c>
      <c r="L238" s="268"/>
      <c r="M238" s="269" t="s">
        <v>36</v>
      </c>
      <c r="N238" s="270" t="s">
        <v>53</v>
      </c>
      <c r="O238" s="87"/>
      <c r="P238" s="216">
        <f>O238*H238</f>
        <v>0</v>
      </c>
      <c r="Q238" s="216">
        <v>0.0054000000000000003</v>
      </c>
      <c r="R238" s="216">
        <f>Q238*H238</f>
        <v>0.10368000000000001</v>
      </c>
      <c r="S238" s="216">
        <v>0</v>
      </c>
      <c r="T238" s="217">
        <f>S238*H238</f>
        <v>0</v>
      </c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R238" s="218" t="s">
        <v>418</v>
      </c>
      <c r="AT238" s="218" t="s">
        <v>285</v>
      </c>
      <c r="AU238" s="218" t="s">
        <v>91</v>
      </c>
      <c r="AY238" s="19" t="s">
        <v>137</v>
      </c>
      <c r="BE238" s="219">
        <f>IF(N238="základní",J238,0)</f>
        <v>0</v>
      </c>
      <c r="BF238" s="219">
        <f>IF(N238="snížená",J238,0)</f>
        <v>0</v>
      </c>
      <c r="BG238" s="219">
        <f>IF(N238="zákl. přenesená",J238,0)</f>
        <v>0</v>
      </c>
      <c r="BH238" s="219">
        <f>IF(N238="sníž. přenesená",J238,0)</f>
        <v>0</v>
      </c>
      <c r="BI238" s="219">
        <f>IF(N238="nulová",J238,0)</f>
        <v>0</v>
      </c>
      <c r="BJ238" s="19" t="s">
        <v>23</v>
      </c>
      <c r="BK238" s="219">
        <f>ROUND(I238*H238,2)</f>
        <v>0</v>
      </c>
      <c r="BL238" s="19" t="s">
        <v>322</v>
      </c>
      <c r="BM238" s="218" t="s">
        <v>2619</v>
      </c>
    </row>
    <row r="239" s="14" customFormat="1">
      <c r="A239" s="14"/>
      <c r="B239" s="231"/>
      <c r="C239" s="232"/>
      <c r="D239" s="222" t="s">
        <v>147</v>
      </c>
      <c r="E239" s="233" t="s">
        <v>36</v>
      </c>
      <c r="F239" s="234" t="s">
        <v>2620</v>
      </c>
      <c r="G239" s="232"/>
      <c r="H239" s="235">
        <v>19.199999999999999</v>
      </c>
      <c r="I239" s="236"/>
      <c r="J239" s="232"/>
      <c r="K239" s="232"/>
      <c r="L239" s="237"/>
      <c r="M239" s="238"/>
      <c r="N239" s="239"/>
      <c r="O239" s="239"/>
      <c r="P239" s="239"/>
      <c r="Q239" s="239"/>
      <c r="R239" s="239"/>
      <c r="S239" s="239"/>
      <c r="T239" s="240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1" t="s">
        <v>147</v>
      </c>
      <c r="AU239" s="241" t="s">
        <v>91</v>
      </c>
      <c r="AV239" s="14" t="s">
        <v>91</v>
      </c>
      <c r="AW239" s="14" t="s">
        <v>43</v>
      </c>
      <c r="AX239" s="14" t="s">
        <v>23</v>
      </c>
      <c r="AY239" s="241" t="s">
        <v>137</v>
      </c>
    </row>
    <row r="240" s="12" customFormat="1" ht="22.8" customHeight="1">
      <c r="A240" s="12"/>
      <c r="B240" s="191"/>
      <c r="C240" s="192"/>
      <c r="D240" s="193" t="s">
        <v>81</v>
      </c>
      <c r="E240" s="205" t="s">
        <v>1208</v>
      </c>
      <c r="F240" s="205" t="s">
        <v>1209</v>
      </c>
      <c r="G240" s="192"/>
      <c r="H240" s="192"/>
      <c r="I240" s="195"/>
      <c r="J240" s="206">
        <f>BK240</f>
        <v>0</v>
      </c>
      <c r="K240" s="192"/>
      <c r="L240" s="197"/>
      <c r="M240" s="198"/>
      <c r="N240" s="199"/>
      <c r="O240" s="199"/>
      <c r="P240" s="200">
        <f>SUM(P241:P243)</f>
        <v>0</v>
      </c>
      <c r="Q240" s="199"/>
      <c r="R240" s="200">
        <f>SUM(R241:R243)</f>
        <v>0.0034199999999999999</v>
      </c>
      <c r="S240" s="199"/>
      <c r="T240" s="201">
        <f>SUM(T241:T243)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02" t="s">
        <v>91</v>
      </c>
      <c r="AT240" s="203" t="s">
        <v>81</v>
      </c>
      <c r="AU240" s="203" t="s">
        <v>23</v>
      </c>
      <c r="AY240" s="202" t="s">
        <v>137</v>
      </c>
      <c r="BK240" s="204">
        <f>SUM(BK241:BK243)</f>
        <v>0</v>
      </c>
    </row>
    <row r="241" s="2" customFormat="1" ht="24.15" customHeight="1">
      <c r="A241" s="41"/>
      <c r="B241" s="42"/>
      <c r="C241" s="207" t="s">
        <v>470</v>
      </c>
      <c r="D241" s="207" t="s">
        <v>140</v>
      </c>
      <c r="E241" s="208" t="s">
        <v>2621</v>
      </c>
      <c r="F241" s="209" t="s">
        <v>2622</v>
      </c>
      <c r="G241" s="210" t="s">
        <v>394</v>
      </c>
      <c r="H241" s="211">
        <v>1</v>
      </c>
      <c r="I241" s="212"/>
      <c r="J241" s="213">
        <f>ROUND(I241*H241,2)</f>
        <v>0</v>
      </c>
      <c r="K241" s="209" t="s">
        <v>226</v>
      </c>
      <c r="L241" s="47"/>
      <c r="M241" s="214" t="s">
        <v>36</v>
      </c>
      <c r="N241" s="215" t="s">
        <v>53</v>
      </c>
      <c r="O241" s="87"/>
      <c r="P241" s="216">
        <f>O241*H241</f>
        <v>0</v>
      </c>
      <c r="Q241" s="216">
        <v>0.0034199999999999999</v>
      </c>
      <c r="R241" s="216">
        <f>Q241*H241</f>
        <v>0.0034199999999999999</v>
      </c>
      <c r="S241" s="216">
        <v>0</v>
      </c>
      <c r="T241" s="217">
        <f>S241*H241</f>
        <v>0</v>
      </c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R241" s="218" t="s">
        <v>322</v>
      </c>
      <c r="AT241" s="218" t="s">
        <v>140</v>
      </c>
      <c r="AU241" s="218" t="s">
        <v>91</v>
      </c>
      <c r="AY241" s="19" t="s">
        <v>137</v>
      </c>
      <c r="BE241" s="219">
        <f>IF(N241="základní",J241,0)</f>
        <v>0</v>
      </c>
      <c r="BF241" s="219">
        <f>IF(N241="snížená",J241,0)</f>
        <v>0</v>
      </c>
      <c r="BG241" s="219">
        <f>IF(N241="zákl. přenesená",J241,0)</f>
        <v>0</v>
      </c>
      <c r="BH241" s="219">
        <f>IF(N241="sníž. přenesená",J241,0)</f>
        <v>0</v>
      </c>
      <c r="BI241" s="219">
        <f>IF(N241="nulová",J241,0)</f>
        <v>0</v>
      </c>
      <c r="BJ241" s="19" t="s">
        <v>23</v>
      </c>
      <c r="BK241" s="219">
        <f>ROUND(I241*H241,2)</f>
        <v>0</v>
      </c>
      <c r="BL241" s="19" t="s">
        <v>322</v>
      </c>
      <c r="BM241" s="218" t="s">
        <v>2623</v>
      </c>
    </row>
    <row r="242" s="2" customFormat="1">
      <c r="A242" s="41"/>
      <c r="B242" s="42"/>
      <c r="C242" s="43"/>
      <c r="D242" s="256" t="s">
        <v>228</v>
      </c>
      <c r="E242" s="43"/>
      <c r="F242" s="257" t="s">
        <v>2624</v>
      </c>
      <c r="G242" s="43"/>
      <c r="H242" s="43"/>
      <c r="I242" s="258"/>
      <c r="J242" s="43"/>
      <c r="K242" s="43"/>
      <c r="L242" s="47"/>
      <c r="M242" s="259"/>
      <c r="N242" s="260"/>
      <c r="O242" s="87"/>
      <c r="P242" s="87"/>
      <c r="Q242" s="87"/>
      <c r="R242" s="87"/>
      <c r="S242" s="87"/>
      <c r="T242" s="88"/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T242" s="19" t="s">
        <v>228</v>
      </c>
      <c r="AU242" s="19" t="s">
        <v>91</v>
      </c>
    </row>
    <row r="243" s="14" customFormat="1">
      <c r="A243" s="14"/>
      <c r="B243" s="231"/>
      <c r="C243" s="232"/>
      <c r="D243" s="222" t="s">
        <v>147</v>
      </c>
      <c r="E243" s="233" t="s">
        <v>36</v>
      </c>
      <c r="F243" s="234" t="s">
        <v>23</v>
      </c>
      <c r="G243" s="232"/>
      <c r="H243" s="235">
        <v>1</v>
      </c>
      <c r="I243" s="236"/>
      <c r="J243" s="232"/>
      <c r="K243" s="232"/>
      <c r="L243" s="237"/>
      <c r="M243" s="238"/>
      <c r="N243" s="239"/>
      <c r="O243" s="239"/>
      <c r="P243" s="239"/>
      <c r="Q243" s="239"/>
      <c r="R243" s="239"/>
      <c r="S243" s="239"/>
      <c r="T243" s="240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1" t="s">
        <v>147</v>
      </c>
      <c r="AU243" s="241" t="s">
        <v>91</v>
      </c>
      <c r="AV243" s="14" t="s">
        <v>91</v>
      </c>
      <c r="AW243" s="14" t="s">
        <v>43</v>
      </c>
      <c r="AX243" s="14" t="s">
        <v>23</v>
      </c>
      <c r="AY243" s="241" t="s">
        <v>137</v>
      </c>
    </row>
    <row r="244" s="12" customFormat="1" ht="25.92" customHeight="1">
      <c r="A244" s="12"/>
      <c r="B244" s="191"/>
      <c r="C244" s="192"/>
      <c r="D244" s="193" t="s">
        <v>81</v>
      </c>
      <c r="E244" s="194" t="s">
        <v>285</v>
      </c>
      <c r="F244" s="194" t="s">
        <v>1809</v>
      </c>
      <c r="G244" s="192"/>
      <c r="H244" s="192"/>
      <c r="I244" s="195"/>
      <c r="J244" s="196">
        <f>BK244</f>
        <v>0</v>
      </c>
      <c r="K244" s="192"/>
      <c r="L244" s="197"/>
      <c r="M244" s="198"/>
      <c r="N244" s="199"/>
      <c r="O244" s="199"/>
      <c r="P244" s="200">
        <f>P245+P254</f>
        <v>0</v>
      </c>
      <c r="Q244" s="199"/>
      <c r="R244" s="200">
        <f>R245+R254</f>
        <v>0.14796424999999999</v>
      </c>
      <c r="S244" s="199"/>
      <c r="T244" s="201">
        <f>T245+T254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202" t="s">
        <v>159</v>
      </c>
      <c r="AT244" s="203" t="s">
        <v>81</v>
      </c>
      <c r="AU244" s="203" t="s">
        <v>82</v>
      </c>
      <c r="AY244" s="202" t="s">
        <v>137</v>
      </c>
      <c r="BK244" s="204">
        <f>BK245+BK254</f>
        <v>0</v>
      </c>
    </row>
    <row r="245" s="12" customFormat="1" ht="22.8" customHeight="1">
      <c r="A245" s="12"/>
      <c r="B245" s="191"/>
      <c r="C245" s="192"/>
      <c r="D245" s="193" t="s">
        <v>81</v>
      </c>
      <c r="E245" s="205" t="s">
        <v>2625</v>
      </c>
      <c r="F245" s="205" t="s">
        <v>2626</v>
      </c>
      <c r="G245" s="192"/>
      <c r="H245" s="192"/>
      <c r="I245" s="195"/>
      <c r="J245" s="206">
        <f>BK245</f>
        <v>0</v>
      </c>
      <c r="K245" s="192"/>
      <c r="L245" s="197"/>
      <c r="M245" s="198"/>
      <c r="N245" s="199"/>
      <c r="O245" s="199"/>
      <c r="P245" s="200">
        <f>SUM(P246:P253)</f>
        <v>0</v>
      </c>
      <c r="Q245" s="199"/>
      <c r="R245" s="200">
        <f>SUM(R246:R253)</f>
        <v>0.041564249999999997</v>
      </c>
      <c r="S245" s="199"/>
      <c r="T245" s="201">
        <f>SUM(T246:T253)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02" t="s">
        <v>159</v>
      </c>
      <c r="AT245" s="203" t="s">
        <v>81</v>
      </c>
      <c r="AU245" s="203" t="s">
        <v>23</v>
      </c>
      <c r="AY245" s="202" t="s">
        <v>137</v>
      </c>
      <c r="BK245" s="204">
        <f>SUM(BK246:BK253)</f>
        <v>0</v>
      </c>
    </row>
    <row r="246" s="2" customFormat="1" ht="24.15" customHeight="1">
      <c r="A246" s="41"/>
      <c r="B246" s="42"/>
      <c r="C246" s="207" t="s">
        <v>478</v>
      </c>
      <c r="D246" s="207" t="s">
        <v>140</v>
      </c>
      <c r="E246" s="208" t="s">
        <v>2627</v>
      </c>
      <c r="F246" s="209" t="s">
        <v>2628</v>
      </c>
      <c r="G246" s="210" t="s">
        <v>280</v>
      </c>
      <c r="H246" s="211">
        <v>66</v>
      </c>
      <c r="I246" s="212"/>
      <c r="J246" s="213">
        <f>ROUND(I246*H246,2)</f>
        <v>0</v>
      </c>
      <c r="K246" s="209" t="s">
        <v>226</v>
      </c>
      <c r="L246" s="47"/>
      <c r="M246" s="214" t="s">
        <v>36</v>
      </c>
      <c r="N246" s="215" t="s">
        <v>53</v>
      </c>
      <c r="O246" s="87"/>
      <c r="P246" s="216">
        <f>O246*H246</f>
        <v>0</v>
      </c>
      <c r="Q246" s="216">
        <v>0</v>
      </c>
      <c r="R246" s="216">
        <f>Q246*H246</f>
        <v>0</v>
      </c>
      <c r="S246" s="216">
        <v>0</v>
      </c>
      <c r="T246" s="217">
        <f>S246*H246</f>
        <v>0</v>
      </c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R246" s="218" t="s">
        <v>603</v>
      </c>
      <c r="AT246" s="218" t="s">
        <v>140</v>
      </c>
      <c r="AU246" s="218" t="s">
        <v>91</v>
      </c>
      <c r="AY246" s="19" t="s">
        <v>137</v>
      </c>
      <c r="BE246" s="219">
        <f>IF(N246="základní",J246,0)</f>
        <v>0</v>
      </c>
      <c r="BF246" s="219">
        <f>IF(N246="snížená",J246,0)</f>
        <v>0</v>
      </c>
      <c r="BG246" s="219">
        <f>IF(N246="zákl. přenesená",J246,0)</f>
        <v>0</v>
      </c>
      <c r="BH246" s="219">
        <f>IF(N246="sníž. přenesená",J246,0)</f>
        <v>0</v>
      </c>
      <c r="BI246" s="219">
        <f>IF(N246="nulová",J246,0)</f>
        <v>0</v>
      </c>
      <c r="BJ246" s="19" t="s">
        <v>23</v>
      </c>
      <c r="BK246" s="219">
        <f>ROUND(I246*H246,2)</f>
        <v>0</v>
      </c>
      <c r="BL246" s="19" t="s">
        <v>603</v>
      </c>
      <c r="BM246" s="218" t="s">
        <v>2629</v>
      </c>
    </row>
    <row r="247" s="2" customFormat="1">
      <c r="A247" s="41"/>
      <c r="B247" s="42"/>
      <c r="C247" s="43"/>
      <c r="D247" s="256" t="s">
        <v>228</v>
      </c>
      <c r="E247" s="43"/>
      <c r="F247" s="257" t="s">
        <v>2630</v>
      </c>
      <c r="G247" s="43"/>
      <c r="H247" s="43"/>
      <c r="I247" s="258"/>
      <c r="J247" s="43"/>
      <c r="K247" s="43"/>
      <c r="L247" s="47"/>
      <c r="M247" s="259"/>
      <c r="N247" s="260"/>
      <c r="O247" s="87"/>
      <c r="P247" s="87"/>
      <c r="Q247" s="87"/>
      <c r="R247" s="87"/>
      <c r="S247" s="87"/>
      <c r="T247" s="88"/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T247" s="19" t="s">
        <v>228</v>
      </c>
      <c r="AU247" s="19" t="s">
        <v>91</v>
      </c>
    </row>
    <row r="248" s="14" customFormat="1">
      <c r="A248" s="14"/>
      <c r="B248" s="231"/>
      <c r="C248" s="232"/>
      <c r="D248" s="222" t="s">
        <v>147</v>
      </c>
      <c r="E248" s="233" t="s">
        <v>36</v>
      </c>
      <c r="F248" s="234" t="s">
        <v>615</v>
      </c>
      <c r="G248" s="232"/>
      <c r="H248" s="235">
        <v>66</v>
      </c>
      <c r="I248" s="236"/>
      <c r="J248" s="232"/>
      <c r="K248" s="232"/>
      <c r="L248" s="237"/>
      <c r="M248" s="238"/>
      <c r="N248" s="239"/>
      <c r="O248" s="239"/>
      <c r="P248" s="239"/>
      <c r="Q248" s="239"/>
      <c r="R248" s="239"/>
      <c r="S248" s="239"/>
      <c r="T248" s="240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41" t="s">
        <v>147</v>
      </c>
      <c r="AU248" s="241" t="s">
        <v>91</v>
      </c>
      <c r="AV248" s="14" t="s">
        <v>91</v>
      </c>
      <c r="AW248" s="14" t="s">
        <v>43</v>
      </c>
      <c r="AX248" s="14" t="s">
        <v>23</v>
      </c>
      <c r="AY248" s="241" t="s">
        <v>137</v>
      </c>
    </row>
    <row r="249" s="2" customFormat="1" ht="44.25" customHeight="1">
      <c r="A249" s="41"/>
      <c r="B249" s="42"/>
      <c r="C249" s="207" t="s">
        <v>487</v>
      </c>
      <c r="D249" s="207" t="s">
        <v>140</v>
      </c>
      <c r="E249" s="208" t="s">
        <v>2631</v>
      </c>
      <c r="F249" s="209" t="s">
        <v>2632</v>
      </c>
      <c r="G249" s="210" t="s">
        <v>280</v>
      </c>
      <c r="H249" s="211">
        <v>39</v>
      </c>
      <c r="I249" s="212"/>
      <c r="J249" s="213">
        <f>ROUND(I249*H249,2)</f>
        <v>0</v>
      </c>
      <c r="K249" s="209" t="s">
        <v>226</v>
      </c>
      <c r="L249" s="47"/>
      <c r="M249" s="214" t="s">
        <v>36</v>
      </c>
      <c r="N249" s="215" t="s">
        <v>53</v>
      </c>
      <c r="O249" s="87"/>
      <c r="P249" s="216">
        <f>O249*H249</f>
        <v>0</v>
      </c>
      <c r="Q249" s="216">
        <v>0</v>
      </c>
      <c r="R249" s="216">
        <f>Q249*H249</f>
        <v>0</v>
      </c>
      <c r="S249" s="216">
        <v>0</v>
      </c>
      <c r="T249" s="217">
        <f>S249*H249</f>
        <v>0</v>
      </c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R249" s="218" t="s">
        <v>150</v>
      </c>
      <c r="AT249" s="218" t="s">
        <v>140</v>
      </c>
      <c r="AU249" s="218" t="s">
        <v>91</v>
      </c>
      <c r="AY249" s="19" t="s">
        <v>137</v>
      </c>
      <c r="BE249" s="219">
        <f>IF(N249="základní",J249,0)</f>
        <v>0</v>
      </c>
      <c r="BF249" s="219">
        <f>IF(N249="snížená",J249,0)</f>
        <v>0</v>
      </c>
      <c r="BG249" s="219">
        <f>IF(N249="zákl. přenesená",J249,0)</f>
        <v>0</v>
      </c>
      <c r="BH249" s="219">
        <f>IF(N249="sníž. přenesená",J249,0)</f>
        <v>0</v>
      </c>
      <c r="BI249" s="219">
        <f>IF(N249="nulová",J249,0)</f>
        <v>0</v>
      </c>
      <c r="BJ249" s="19" t="s">
        <v>23</v>
      </c>
      <c r="BK249" s="219">
        <f>ROUND(I249*H249,2)</f>
        <v>0</v>
      </c>
      <c r="BL249" s="19" t="s">
        <v>150</v>
      </c>
      <c r="BM249" s="218" t="s">
        <v>2633</v>
      </c>
    </row>
    <row r="250" s="2" customFormat="1">
      <c r="A250" s="41"/>
      <c r="B250" s="42"/>
      <c r="C250" s="43"/>
      <c r="D250" s="256" t="s">
        <v>228</v>
      </c>
      <c r="E250" s="43"/>
      <c r="F250" s="257" t="s">
        <v>2634</v>
      </c>
      <c r="G250" s="43"/>
      <c r="H250" s="43"/>
      <c r="I250" s="258"/>
      <c r="J250" s="43"/>
      <c r="K250" s="43"/>
      <c r="L250" s="47"/>
      <c r="M250" s="259"/>
      <c r="N250" s="260"/>
      <c r="O250" s="87"/>
      <c r="P250" s="87"/>
      <c r="Q250" s="87"/>
      <c r="R250" s="87"/>
      <c r="S250" s="87"/>
      <c r="T250" s="88"/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T250" s="19" t="s">
        <v>228</v>
      </c>
      <c r="AU250" s="19" t="s">
        <v>91</v>
      </c>
    </row>
    <row r="251" s="14" customFormat="1">
      <c r="A251" s="14"/>
      <c r="B251" s="231"/>
      <c r="C251" s="232"/>
      <c r="D251" s="222" t="s">
        <v>147</v>
      </c>
      <c r="E251" s="233" t="s">
        <v>36</v>
      </c>
      <c r="F251" s="234" t="s">
        <v>454</v>
      </c>
      <c r="G251" s="232"/>
      <c r="H251" s="235">
        <v>39</v>
      </c>
      <c r="I251" s="236"/>
      <c r="J251" s="232"/>
      <c r="K251" s="232"/>
      <c r="L251" s="237"/>
      <c r="M251" s="238"/>
      <c r="N251" s="239"/>
      <c r="O251" s="239"/>
      <c r="P251" s="239"/>
      <c r="Q251" s="239"/>
      <c r="R251" s="239"/>
      <c r="S251" s="239"/>
      <c r="T251" s="240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41" t="s">
        <v>147</v>
      </c>
      <c r="AU251" s="241" t="s">
        <v>91</v>
      </c>
      <c r="AV251" s="14" t="s">
        <v>91</v>
      </c>
      <c r="AW251" s="14" t="s">
        <v>43</v>
      </c>
      <c r="AX251" s="14" t="s">
        <v>23</v>
      </c>
      <c r="AY251" s="241" t="s">
        <v>137</v>
      </c>
    </row>
    <row r="252" s="2" customFormat="1" ht="24.15" customHeight="1">
      <c r="A252" s="41"/>
      <c r="B252" s="42"/>
      <c r="C252" s="261" t="s">
        <v>493</v>
      </c>
      <c r="D252" s="261" t="s">
        <v>285</v>
      </c>
      <c r="E252" s="262" t="s">
        <v>2635</v>
      </c>
      <c r="F252" s="263" t="s">
        <v>2636</v>
      </c>
      <c r="G252" s="264" t="s">
        <v>280</v>
      </c>
      <c r="H252" s="265">
        <v>39.585000000000001</v>
      </c>
      <c r="I252" s="266"/>
      <c r="J252" s="267">
        <f>ROUND(I252*H252,2)</f>
        <v>0</v>
      </c>
      <c r="K252" s="263" t="s">
        <v>226</v>
      </c>
      <c r="L252" s="268"/>
      <c r="M252" s="269" t="s">
        <v>36</v>
      </c>
      <c r="N252" s="270" t="s">
        <v>53</v>
      </c>
      <c r="O252" s="87"/>
      <c r="P252" s="216">
        <f>O252*H252</f>
        <v>0</v>
      </c>
      <c r="Q252" s="216">
        <v>0.0010499999999999999</v>
      </c>
      <c r="R252" s="216">
        <f>Q252*H252</f>
        <v>0.041564249999999997</v>
      </c>
      <c r="S252" s="216">
        <v>0</v>
      </c>
      <c r="T252" s="217">
        <f>S252*H252</f>
        <v>0</v>
      </c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R252" s="218" t="s">
        <v>182</v>
      </c>
      <c r="AT252" s="218" t="s">
        <v>285</v>
      </c>
      <c r="AU252" s="218" t="s">
        <v>91</v>
      </c>
      <c r="AY252" s="19" t="s">
        <v>137</v>
      </c>
      <c r="BE252" s="219">
        <f>IF(N252="základní",J252,0)</f>
        <v>0</v>
      </c>
      <c r="BF252" s="219">
        <f>IF(N252="snížená",J252,0)</f>
        <v>0</v>
      </c>
      <c r="BG252" s="219">
        <f>IF(N252="zákl. přenesená",J252,0)</f>
        <v>0</v>
      </c>
      <c r="BH252" s="219">
        <f>IF(N252="sníž. přenesená",J252,0)</f>
        <v>0</v>
      </c>
      <c r="BI252" s="219">
        <f>IF(N252="nulová",J252,0)</f>
        <v>0</v>
      </c>
      <c r="BJ252" s="19" t="s">
        <v>23</v>
      </c>
      <c r="BK252" s="219">
        <f>ROUND(I252*H252,2)</f>
        <v>0</v>
      </c>
      <c r="BL252" s="19" t="s">
        <v>150</v>
      </c>
      <c r="BM252" s="218" t="s">
        <v>2637</v>
      </c>
    </row>
    <row r="253" s="14" customFormat="1">
      <c r="A253" s="14"/>
      <c r="B253" s="231"/>
      <c r="C253" s="232"/>
      <c r="D253" s="222" t="s">
        <v>147</v>
      </c>
      <c r="E253" s="233" t="s">
        <v>36</v>
      </c>
      <c r="F253" s="234" t="s">
        <v>2638</v>
      </c>
      <c r="G253" s="232"/>
      <c r="H253" s="235">
        <v>39.585000000000001</v>
      </c>
      <c r="I253" s="236"/>
      <c r="J253" s="232"/>
      <c r="K253" s="232"/>
      <c r="L253" s="237"/>
      <c r="M253" s="238"/>
      <c r="N253" s="239"/>
      <c r="O253" s="239"/>
      <c r="P253" s="239"/>
      <c r="Q253" s="239"/>
      <c r="R253" s="239"/>
      <c r="S253" s="239"/>
      <c r="T253" s="240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1" t="s">
        <v>147</v>
      </c>
      <c r="AU253" s="241" t="s">
        <v>91</v>
      </c>
      <c r="AV253" s="14" t="s">
        <v>91</v>
      </c>
      <c r="AW253" s="14" t="s">
        <v>43</v>
      </c>
      <c r="AX253" s="14" t="s">
        <v>23</v>
      </c>
      <c r="AY253" s="241" t="s">
        <v>137</v>
      </c>
    </row>
    <row r="254" s="12" customFormat="1" ht="22.8" customHeight="1">
      <c r="A254" s="12"/>
      <c r="B254" s="191"/>
      <c r="C254" s="192"/>
      <c r="D254" s="193" t="s">
        <v>81</v>
      </c>
      <c r="E254" s="205" t="s">
        <v>2639</v>
      </c>
      <c r="F254" s="205" t="s">
        <v>2640</v>
      </c>
      <c r="G254" s="192"/>
      <c r="H254" s="192"/>
      <c r="I254" s="195"/>
      <c r="J254" s="206">
        <f>BK254</f>
        <v>0</v>
      </c>
      <c r="K254" s="192"/>
      <c r="L254" s="197"/>
      <c r="M254" s="198"/>
      <c r="N254" s="199"/>
      <c r="O254" s="199"/>
      <c r="P254" s="200">
        <f>SUM(P255:P258)</f>
        <v>0</v>
      </c>
      <c r="Q254" s="199"/>
      <c r="R254" s="200">
        <f>SUM(R255:R258)</f>
        <v>0.1064</v>
      </c>
      <c r="S254" s="199"/>
      <c r="T254" s="201">
        <f>SUM(T255:T258)</f>
        <v>0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202" t="s">
        <v>159</v>
      </c>
      <c r="AT254" s="203" t="s">
        <v>81</v>
      </c>
      <c r="AU254" s="203" t="s">
        <v>23</v>
      </c>
      <c r="AY254" s="202" t="s">
        <v>137</v>
      </c>
      <c r="BK254" s="204">
        <f>SUM(BK255:BK258)</f>
        <v>0</v>
      </c>
    </row>
    <row r="255" s="2" customFormat="1" ht="24.15" customHeight="1">
      <c r="A255" s="41"/>
      <c r="B255" s="42"/>
      <c r="C255" s="207" t="s">
        <v>498</v>
      </c>
      <c r="D255" s="207" t="s">
        <v>140</v>
      </c>
      <c r="E255" s="208" t="s">
        <v>2641</v>
      </c>
      <c r="F255" s="209" t="s">
        <v>2642</v>
      </c>
      <c r="G255" s="210" t="s">
        <v>225</v>
      </c>
      <c r="H255" s="211">
        <v>152</v>
      </c>
      <c r="I255" s="212"/>
      <c r="J255" s="213">
        <f>ROUND(I255*H255,2)</f>
        <v>0</v>
      </c>
      <c r="K255" s="209" t="s">
        <v>281</v>
      </c>
      <c r="L255" s="47"/>
      <c r="M255" s="214" t="s">
        <v>36</v>
      </c>
      <c r="N255" s="215" t="s">
        <v>53</v>
      </c>
      <c r="O255" s="87"/>
      <c r="P255" s="216">
        <f>O255*H255</f>
        <v>0</v>
      </c>
      <c r="Q255" s="216">
        <v>0.00069999999999999999</v>
      </c>
      <c r="R255" s="216">
        <f>Q255*H255</f>
        <v>0.1064</v>
      </c>
      <c r="S255" s="216">
        <v>0</v>
      </c>
      <c r="T255" s="217">
        <f>S255*H255</f>
        <v>0</v>
      </c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R255" s="218" t="s">
        <v>603</v>
      </c>
      <c r="AT255" s="218" t="s">
        <v>140</v>
      </c>
      <c r="AU255" s="218" t="s">
        <v>91</v>
      </c>
      <c r="AY255" s="19" t="s">
        <v>137</v>
      </c>
      <c r="BE255" s="219">
        <f>IF(N255="základní",J255,0)</f>
        <v>0</v>
      </c>
      <c r="BF255" s="219">
        <f>IF(N255="snížená",J255,0)</f>
        <v>0</v>
      </c>
      <c r="BG255" s="219">
        <f>IF(N255="zákl. přenesená",J255,0)</f>
        <v>0</v>
      </c>
      <c r="BH255" s="219">
        <f>IF(N255="sníž. přenesená",J255,0)</f>
        <v>0</v>
      </c>
      <c r="BI255" s="219">
        <f>IF(N255="nulová",J255,0)</f>
        <v>0</v>
      </c>
      <c r="BJ255" s="19" t="s">
        <v>23</v>
      </c>
      <c r="BK255" s="219">
        <f>ROUND(I255*H255,2)</f>
        <v>0</v>
      </c>
      <c r="BL255" s="19" t="s">
        <v>603</v>
      </c>
      <c r="BM255" s="218" t="s">
        <v>2643</v>
      </c>
    </row>
    <row r="256" s="14" customFormat="1">
      <c r="A256" s="14"/>
      <c r="B256" s="231"/>
      <c r="C256" s="232"/>
      <c r="D256" s="222" t="s">
        <v>147</v>
      </c>
      <c r="E256" s="233" t="s">
        <v>36</v>
      </c>
      <c r="F256" s="234" t="s">
        <v>2644</v>
      </c>
      <c r="G256" s="232"/>
      <c r="H256" s="235">
        <v>152</v>
      </c>
      <c r="I256" s="236"/>
      <c r="J256" s="232"/>
      <c r="K256" s="232"/>
      <c r="L256" s="237"/>
      <c r="M256" s="238"/>
      <c r="N256" s="239"/>
      <c r="O256" s="239"/>
      <c r="P256" s="239"/>
      <c r="Q256" s="239"/>
      <c r="R256" s="239"/>
      <c r="S256" s="239"/>
      <c r="T256" s="240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41" t="s">
        <v>147</v>
      </c>
      <c r="AU256" s="241" t="s">
        <v>91</v>
      </c>
      <c r="AV256" s="14" t="s">
        <v>91</v>
      </c>
      <c r="AW256" s="14" t="s">
        <v>43</v>
      </c>
      <c r="AX256" s="14" t="s">
        <v>23</v>
      </c>
      <c r="AY256" s="241" t="s">
        <v>137</v>
      </c>
    </row>
    <row r="257" s="2" customFormat="1" ht="24.15" customHeight="1">
      <c r="A257" s="41"/>
      <c r="B257" s="42"/>
      <c r="C257" s="207" t="s">
        <v>505</v>
      </c>
      <c r="D257" s="207" t="s">
        <v>140</v>
      </c>
      <c r="E257" s="208" t="s">
        <v>2645</v>
      </c>
      <c r="F257" s="209" t="s">
        <v>2646</v>
      </c>
      <c r="G257" s="210" t="s">
        <v>225</v>
      </c>
      <c r="H257" s="211">
        <v>152</v>
      </c>
      <c r="I257" s="212"/>
      <c r="J257" s="213">
        <f>ROUND(I257*H257,2)</f>
        <v>0</v>
      </c>
      <c r="K257" s="209" t="s">
        <v>226</v>
      </c>
      <c r="L257" s="47"/>
      <c r="M257" s="214" t="s">
        <v>36</v>
      </c>
      <c r="N257" s="215" t="s">
        <v>53</v>
      </c>
      <c r="O257" s="87"/>
      <c r="P257" s="216">
        <f>O257*H257</f>
        <v>0</v>
      </c>
      <c r="Q257" s="216">
        <v>0</v>
      </c>
      <c r="R257" s="216">
        <f>Q257*H257</f>
        <v>0</v>
      </c>
      <c r="S257" s="216">
        <v>0</v>
      </c>
      <c r="T257" s="217">
        <f>S257*H257</f>
        <v>0</v>
      </c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R257" s="218" t="s">
        <v>603</v>
      </c>
      <c r="AT257" s="218" t="s">
        <v>140</v>
      </c>
      <c r="AU257" s="218" t="s">
        <v>91</v>
      </c>
      <c r="AY257" s="19" t="s">
        <v>137</v>
      </c>
      <c r="BE257" s="219">
        <f>IF(N257="základní",J257,0)</f>
        <v>0</v>
      </c>
      <c r="BF257" s="219">
        <f>IF(N257="snížená",J257,0)</f>
        <v>0</v>
      </c>
      <c r="BG257" s="219">
        <f>IF(N257="zákl. přenesená",J257,0)</f>
        <v>0</v>
      </c>
      <c r="BH257" s="219">
        <f>IF(N257="sníž. přenesená",J257,0)</f>
        <v>0</v>
      </c>
      <c r="BI257" s="219">
        <f>IF(N257="nulová",J257,0)</f>
        <v>0</v>
      </c>
      <c r="BJ257" s="19" t="s">
        <v>23</v>
      </c>
      <c r="BK257" s="219">
        <f>ROUND(I257*H257,2)</f>
        <v>0</v>
      </c>
      <c r="BL257" s="19" t="s">
        <v>603</v>
      </c>
      <c r="BM257" s="218" t="s">
        <v>2647</v>
      </c>
    </row>
    <row r="258" s="2" customFormat="1">
      <c r="A258" s="41"/>
      <c r="B258" s="42"/>
      <c r="C258" s="43"/>
      <c r="D258" s="256" t="s">
        <v>228</v>
      </c>
      <c r="E258" s="43"/>
      <c r="F258" s="257" t="s">
        <v>2648</v>
      </c>
      <c r="G258" s="43"/>
      <c r="H258" s="43"/>
      <c r="I258" s="258"/>
      <c r="J258" s="43"/>
      <c r="K258" s="43"/>
      <c r="L258" s="47"/>
      <c r="M258" s="277"/>
      <c r="N258" s="278"/>
      <c r="O258" s="273"/>
      <c r="P258" s="273"/>
      <c r="Q258" s="273"/>
      <c r="R258" s="273"/>
      <c r="S258" s="273"/>
      <c r="T258" s="279"/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T258" s="19" t="s">
        <v>228</v>
      </c>
      <c r="AU258" s="19" t="s">
        <v>91</v>
      </c>
    </row>
    <row r="259" s="2" customFormat="1" ht="6.96" customHeight="1">
      <c r="A259" s="41"/>
      <c r="B259" s="62"/>
      <c r="C259" s="63"/>
      <c r="D259" s="63"/>
      <c r="E259" s="63"/>
      <c r="F259" s="63"/>
      <c r="G259" s="63"/>
      <c r="H259" s="63"/>
      <c r="I259" s="63"/>
      <c r="J259" s="63"/>
      <c r="K259" s="63"/>
      <c r="L259" s="47"/>
      <c r="M259" s="41"/>
      <c r="O259" s="41"/>
      <c r="P259" s="41"/>
      <c r="Q259" s="41"/>
      <c r="R259" s="41"/>
      <c r="S259" s="41"/>
      <c r="T259" s="41"/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</row>
  </sheetData>
  <sheetProtection sheet="1" autoFilter="0" formatColumns="0" formatRows="0" objects="1" scenarios="1" spinCount="100000" saltValue="4JCY2AgySxElpKTmn8hL3bNMafIRK9v3MjlpZuNHvHQeje+tvA6hrQ8hpQNAtKnEisOt6IkXY+cJYYGJwUuwKA==" hashValue="OwHUmVjAGRjElg8+KhaH+HXKAKcmhDHRSuTDUAmivr1mBE2vF2ISf1OmsNfspdhyseER5XuXeAexd3RmhRWIWA==" algorithmName="SHA-512" password="CC35"/>
  <autoFilter ref="C91:K258"/>
  <mergeCells count="9">
    <mergeCell ref="E7:H7"/>
    <mergeCell ref="E9:H9"/>
    <mergeCell ref="E18:H18"/>
    <mergeCell ref="E27:H27"/>
    <mergeCell ref="E48:H48"/>
    <mergeCell ref="E50:H50"/>
    <mergeCell ref="E82:H82"/>
    <mergeCell ref="E84:H84"/>
    <mergeCell ref="L2:V2"/>
  </mergeCells>
  <hyperlinks>
    <hyperlink ref="F95" r:id="rId1" display="https://podminky.urs.cz/item/CS_URS_2021_02/977151911"/>
    <hyperlink ref="F97" r:id="rId2" display="https://podminky.urs.cz/item/CS_URS_2021_02/457313814"/>
    <hyperlink ref="F103" r:id="rId3" display="https://podminky.urs.cz/item/CS_URS_2021_02/131251104"/>
    <hyperlink ref="F108" r:id="rId4" display="https://podminky.urs.cz/item/CS_URS_2021_02/132254204"/>
    <hyperlink ref="F114" r:id="rId5" display="https://podminky.urs.cz/item/CS_URS_2021_02/151101101"/>
    <hyperlink ref="F120" r:id="rId6" display="https://podminky.urs.cz/item/CS_URS_2021_02/151101111"/>
    <hyperlink ref="F123" r:id="rId7" display="https://podminky.urs.cz/item/CS_URS_2021_02/162251102"/>
    <hyperlink ref="F126" r:id="rId8" display="https://podminky.urs.cz/item/CS_URS_2021_02/162751117"/>
    <hyperlink ref="F129" r:id="rId9" display="https://podminky.urs.cz/item/CS_URS_2021_02/171201231"/>
    <hyperlink ref="F132" r:id="rId10" display="https://podminky.urs.cz/item/CS_URS_2021_02/167151111"/>
    <hyperlink ref="F135" r:id="rId11" display="https://podminky.urs.cz/item/CS_URS_2021_02/174101101"/>
    <hyperlink ref="F138" r:id="rId12" display="https://podminky.urs.cz/item/CS_URS_2021_02/175111101"/>
    <hyperlink ref="F148" r:id="rId13" display="https://podminky.urs.cz/item/CS_URS_2021_02/181102302"/>
    <hyperlink ref="F157" r:id="rId14" display="https://podminky.urs.cz/item/CS_URS_2021_02/341351311"/>
    <hyperlink ref="F161" r:id="rId15" display="https://podminky.urs.cz/item/CS_URS_2021_02/341351312"/>
    <hyperlink ref="F165" r:id="rId16" display="https://podminky.urs.cz/item/CS_URS_2021_02/382413113"/>
    <hyperlink ref="F168" r:id="rId17" display="https://podminky.urs.cz/item/CS_URS_2021_02/386411211"/>
    <hyperlink ref="F176" r:id="rId18" display="https://podminky.urs.cz/item/CS_URS_2021_02/452311151"/>
    <hyperlink ref="F182" r:id="rId19" display="https://podminky.urs.cz/item/CS_URS_2021_02/452368113"/>
    <hyperlink ref="F187" r:id="rId20" display="https://podminky.urs.cz/item/CS_URS_2021_02/871313121"/>
    <hyperlink ref="F195" r:id="rId21" display="https://podminky.urs.cz/item/CS_URS_2021_02/877315221"/>
    <hyperlink ref="F200" r:id="rId22" display="https://podminky.urs.cz/item/CS_URS_2021_02/892312121"/>
    <hyperlink ref="F203" r:id="rId23" display="https://podminky.urs.cz/item/CS_URS_2021_02/892492121"/>
    <hyperlink ref="F208" r:id="rId24" display="https://podminky.urs.cz/item/CS_URS_2021_02/894412411"/>
    <hyperlink ref="F211" r:id="rId25" display="https://podminky.urs.cz/item/CS_URS_2021_02/894811143"/>
    <hyperlink ref="F214" r:id="rId26" display="https://podminky.urs.cz/item/CS_URS_2021_02/894812063"/>
    <hyperlink ref="F217" r:id="rId27" display="https://podminky.urs.cz/item/CS_URS_2021_02/899304111"/>
    <hyperlink ref="F220" r:id="rId28" display="https://podminky.urs.cz/item/CS_URS_2021_02/899722114"/>
    <hyperlink ref="F223" r:id="rId29" display="https://podminky.urs.cz/item/CS_URS_2021_02/977151127"/>
    <hyperlink ref="F229" r:id="rId30" display="https://podminky.urs.cz/item/CS_URS_2021_02/711112001"/>
    <hyperlink ref="F235" r:id="rId31" display="https://podminky.urs.cz/item/CS_URS_2021_02/711142559"/>
    <hyperlink ref="F242" r:id="rId32" display="https://podminky.urs.cz/item/CS_URS_2021_02/721263123"/>
    <hyperlink ref="F247" r:id="rId33" display="https://podminky.urs.cz/item/CS_URS_2021_02/359901211"/>
    <hyperlink ref="F250" r:id="rId34" display="https://podminky.urs.cz/item/CS_URS_2021_02/871224201"/>
    <hyperlink ref="F258" r:id="rId35" display="https://podminky.urs.cz/item/CS_URS_2021_02/46040017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6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109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2"/>
      <c r="AT3" s="19" t="s">
        <v>91</v>
      </c>
    </row>
    <row r="4" s="1" customFormat="1" ht="24.96" customHeight="1">
      <c r="B4" s="22"/>
      <c r="D4" s="133" t="s">
        <v>110</v>
      </c>
      <c r="L4" s="22"/>
      <c r="M4" s="13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5" t="s">
        <v>16</v>
      </c>
      <c r="L6" s="22"/>
    </row>
    <row r="7" s="1" customFormat="1" ht="16.5" customHeight="1">
      <c r="B7" s="22"/>
      <c r="E7" s="136" t="str">
        <f>'Rekapitulace stavby'!K6</f>
        <v>MŠ Horní Bludovice</v>
      </c>
      <c r="F7" s="135"/>
      <c r="G7" s="135"/>
      <c r="H7" s="135"/>
      <c r="L7" s="22"/>
    </row>
    <row r="8" s="2" customFormat="1" ht="12" customHeight="1">
      <c r="A8" s="41"/>
      <c r="B8" s="47"/>
      <c r="C8" s="41"/>
      <c r="D8" s="135" t="s">
        <v>111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2649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19</v>
      </c>
      <c r="E11" s="41"/>
      <c r="F11" s="139" t="s">
        <v>36</v>
      </c>
      <c r="G11" s="41"/>
      <c r="H11" s="41"/>
      <c r="I11" s="135" t="s">
        <v>21</v>
      </c>
      <c r="J11" s="139" t="s">
        <v>36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24</v>
      </c>
      <c r="E12" s="41"/>
      <c r="F12" s="139" t="s">
        <v>25</v>
      </c>
      <c r="G12" s="41"/>
      <c r="H12" s="41"/>
      <c r="I12" s="135" t="s">
        <v>26</v>
      </c>
      <c r="J12" s="140" t="str">
        <f>'Rekapitulace stavby'!AN8</f>
        <v>12. 8. 2022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34</v>
      </c>
      <c r="E14" s="41"/>
      <c r="F14" s="41"/>
      <c r="G14" s="41"/>
      <c r="H14" s="41"/>
      <c r="I14" s="135" t="s">
        <v>35</v>
      </c>
      <c r="J14" s="139" t="s">
        <v>36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37</v>
      </c>
      <c r="F15" s="41"/>
      <c r="G15" s="41"/>
      <c r="H15" s="41"/>
      <c r="I15" s="135" t="s">
        <v>38</v>
      </c>
      <c r="J15" s="139" t="s">
        <v>36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39</v>
      </c>
      <c r="E17" s="41"/>
      <c r="F17" s="41"/>
      <c r="G17" s="41"/>
      <c r="H17" s="41"/>
      <c r="I17" s="135" t="s">
        <v>35</v>
      </c>
      <c r="J17" s="35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5" t="str">
        <f>'Rekapitulace stavby'!E14</f>
        <v>Vyplň údaj</v>
      </c>
      <c r="F18" s="139"/>
      <c r="G18" s="139"/>
      <c r="H18" s="139"/>
      <c r="I18" s="135" t="s">
        <v>38</v>
      </c>
      <c r="J18" s="35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41</v>
      </c>
      <c r="E20" s="41"/>
      <c r="F20" s="41"/>
      <c r="G20" s="41"/>
      <c r="H20" s="41"/>
      <c r="I20" s="135" t="s">
        <v>35</v>
      </c>
      <c r="J20" s="139" t="s">
        <v>36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42</v>
      </c>
      <c r="F21" s="41"/>
      <c r="G21" s="41"/>
      <c r="H21" s="41"/>
      <c r="I21" s="135" t="s">
        <v>38</v>
      </c>
      <c r="J21" s="139" t="s">
        <v>36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44</v>
      </c>
      <c r="E23" s="41"/>
      <c r="F23" s="41"/>
      <c r="G23" s="41"/>
      <c r="H23" s="41"/>
      <c r="I23" s="135" t="s">
        <v>35</v>
      </c>
      <c r="J23" s="139" t="s">
        <v>36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45</v>
      </c>
      <c r="F24" s="41"/>
      <c r="G24" s="41"/>
      <c r="H24" s="41"/>
      <c r="I24" s="135" t="s">
        <v>38</v>
      </c>
      <c r="J24" s="139" t="s">
        <v>36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46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36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48</v>
      </c>
      <c r="E30" s="41"/>
      <c r="F30" s="41"/>
      <c r="G30" s="41"/>
      <c r="H30" s="41"/>
      <c r="I30" s="41"/>
      <c r="J30" s="147">
        <f>ROUND(J87,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50</v>
      </c>
      <c r="G32" s="41"/>
      <c r="H32" s="41"/>
      <c r="I32" s="148" t="s">
        <v>49</v>
      </c>
      <c r="J32" s="148" t="s">
        <v>51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52</v>
      </c>
      <c r="E33" s="135" t="s">
        <v>53</v>
      </c>
      <c r="F33" s="150">
        <f>ROUND((SUM(BE87:BE215)),  2)</f>
        <v>0</v>
      </c>
      <c r="G33" s="41"/>
      <c r="H33" s="41"/>
      <c r="I33" s="151">
        <v>0.20999999999999999</v>
      </c>
      <c r="J33" s="150">
        <f>ROUND(((SUM(BE87:BE215))*I33),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54</v>
      </c>
      <c r="F34" s="150">
        <f>ROUND((SUM(BF87:BF215)),  2)</f>
        <v>0</v>
      </c>
      <c r="G34" s="41"/>
      <c r="H34" s="41"/>
      <c r="I34" s="151">
        <v>0.12</v>
      </c>
      <c r="J34" s="150">
        <f>ROUND(((SUM(BF87:BF215))*I34),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55</v>
      </c>
      <c r="F35" s="150">
        <f>ROUND((SUM(BG87:BG215)),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56</v>
      </c>
      <c r="F36" s="150">
        <f>ROUND((SUM(BH87:BH215)),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57</v>
      </c>
      <c r="F37" s="150">
        <f>ROUND((SUM(BI87:BI215)),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58</v>
      </c>
      <c r="E39" s="154"/>
      <c r="F39" s="154"/>
      <c r="G39" s="155" t="s">
        <v>59</v>
      </c>
      <c r="H39" s="156" t="s">
        <v>60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5" t="s">
        <v>113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4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MŠ Horní Bludovice</v>
      </c>
      <c r="F48" s="34"/>
      <c r="G48" s="34"/>
      <c r="H48" s="34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4" t="s">
        <v>111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05 - Bourací práce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4" t="s">
        <v>24</v>
      </c>
      <c r="D52" s="43"/>
      <c r="E52" s="43"/>
      <c r="F52" s="29" t="str">
        <f>F12</f>
        <v>Horní Bludovice</v>
      </c>
      <c r="G52" s="43"/>
      <c r="H52" s="43"/>
      <c r="I52" s="34" t="s">
        <v>26</v>
      </c>
      <c r="J52" s="75" t="str">
        <f>IF(J12="","",J12)</f>
        <v>12. 8. 2022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4" t="s">
        <v>34</v>
      </c>
      <c r="D54" s="43"/>
      <c r="E54" s="43"/>
      <c r="F54" s="29" t="str">
        <f>E15</f>
        <v>Obec Horní Bludovice</v>
      </c>
      <c r="G54" s="43"/>
      <c r="H54" s="43"/>
      <c r="I54" s="34" t="s">
        <v>41</v>
      </c>
      <c r="J54" s="39" t="str">
        <f>E21</f>
        <v>Stavební Klinika s.r.o.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4" t="s">
        <v>39</v>
      </c>
      <c r="D55" s="43"/>
      <c r="E55" s="43"/>
      <c r="F55" s="29" t="str">
        <f>IF(E18="","",E18)</f>
        <v>Vyplň údaj</v>
      </c>
      <c r="G55" s="43"/>
      <c r="H55" s="43"/>
      <c r="I55" s="34" t="s">
        <v>44</v>
      </c>
      <c r="J55" s="39" t="str">
        <f>E24</f>
        <v>Ing. Jiří Novotný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114</v>
      </c>
      <c r="D57" s="165"/>
      <c r="E57" s="165"/>
      <c r="F57" s="165"/>
      <c r="G57" s="165"/>
      <c r="H57" s="165"/>
      <c r="I57" s="165"/>
      <c r="J57" s="166" t="s">
        <v>115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80</v>
      </c>
      <c r="D59" s="43"/>
      <c r="E59" s="43"/>
      <c r="F59" s="43"/>
      <c r="G59" s="43"/>
      <c r="H59" s="43"/>
      <c r="I59" s="43"/>
      <c r="J59" s="105">
        <f>J87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19" t="s">
        <v>116</v>
      </c>
    </row>
    <row r="60" s="9" customFormat="1" ht="24.96" customHeight="1">
      <c r="A60" s="9"/>
      <c r="B60" s="168"/>
      <c r="C60" s="169"/>
      <c r="D60" s="170" t="s">
        <v>188</v>
      </c>
      <c r="E60" s="171"/>
      <c r="F60" s="171"/>
      <c r="G60" s="171"/>
      <c r="H60" s="171"/>
      <c r="I60" s="171"/>
      <c r="J60" s="172">
        <f>J88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195</v>
      </c>
      <c r="E61" s="177"/>
      <c r="F61" s="177"/>
      <c r="G61" s="177"/>
      <c r="H61" s="177"/>
      <c r="I61" s="177"/>
      <c r="J61" s="178">
        <f>J89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196</v>
      </c>
      <c r="E62" s="177"/>
      <c r="F62" s="177"/>
      <c r="G62" s="177"/>
      <c r="H62" s="177"/>
      <c r="I62" s="177"/>
      <c r="J62" s="178">
        <f>J185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2143</v>
      </c>
      <c r="E63" s="177"/>
      <c r="F63" s="177"/>
      <c r="G63" s="177"/>
      <c r="H63" s="177"/>
      <c r="I63" s="177"/>
      <c r="J63" s="178">
        <f>J187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8"/>
      <c r="C64" s="169"/>
      <c r="D64" s="170" t="s">
        <v>201</v>
      </c>
      <c r="E64" s="171"/>
      <c r="F64" s="171"/>
      <c r="G64" s="171"/>
      <c r="H64" s="171"/>
      <c r="I64" s="171"/>
      <c r="J64" s="172">
        <f>J196</f>
        <v>0</v>
      </c>
      <c r="K64" s="169"/>
      <c r="L64" s="17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4"/>
      <c r="C65" s="175"/>
      <c r="D65" s="176" t="s">
        <v>203</v>
      </c>
      <c r="E65" s="177"/>
      <c r="F65" s="177"/>
      <c r="G65" s="177"/>
      <c r="H65" s="177"/>
      <c r="I65" s="177"/>
      <c r="J65" s="178">
        <f>J197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4"/>
      <c r="C66" s="175"/>
      <c r="D66" s="176" t="s">
        <v>206</v>
      </c>
      <c r="E66" s="177"/>
      <c r="F66" s="177"/>
      <c r="G66" s="177"/>
      <c r="H66" s="177"/>
      <c r="I66" s="177"/>
      <c r="J66" s="178">
        <f>J200</f>
        <v>0</v>
      </c>
      <c r="K66" s="175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4"/>
      <c r="C67" s="175"/>
      <c r="D67" s="176" t="s">
        <v>208</v>
      </c>
      <c r="E67" s="177"/>
      <c r="F67" s="177"/>
      <c r="G67" s="177"/>
      <c r="H67" s="177"/>
      <c r="I67" s="177"/>
      <c r="J67" s="178">
        <f>J207</f>
        <v>0</v>
      </c>
      <c r="K67" s="175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41"/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137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6.96" customHeight="1">
      <c r="A69" s="41"/>
      <c r="B69" s="62"/>
      <c r="C69" s="63"/>
      <c r="D69" s="63"/>
      <c r="E69" s="63"/>
      <c r="F69" s="63"/>
      <c r="G69" s="63"/>
      <c r="H69" s="63"/>
      <c r="I69" s="63"/>
      <c r="J69" s="63"/>
      <c r="K69" s="63"/>
      <c r="L69" s="13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3" s="2" customFormat="1" ht="6.96" customHeight="1">
      <c r="A73" s="41"/>
      <c r="B73" s="64"/>
      <c r="C73" s="65"/>
      <c r="D73" s="65"/>
      <c r="E73" s="65"/>
      <c r="F73" s="65"/>
      <c r="G73" s="65"/>
      <c r="H73" s="65"/>
      <c r="I73" s="65"/>
      <c r="J73" s="65"/>
      <c r="K73" s="65"/>
      <c r="L73" s="13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24.96" customHeight="1">
      <c r="A74" s="41"/>
      <c r="B74" s="42"/>
      <c r="C74" s="25" t="s">
        <v>122</v>
      </c>
      <c r="D74" s="43"/>
      <c r="E74" s="43"/>
      <c r="F74" s="43"/>
      <c r="G74" s="43"/>
      <c r="H74" s="43"/>
      <c r="I74" s="43"/>
      <c r="J74" s="43"/>
      <c r="K74" s="43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4" t="s">
        <v>16</v>
      </c>
      <c r="D76" s="43"/>
      <c r="E76" s="43"/>
      <c r="F76" s="43"/>
      <c r="G76" s="43"/>
      <c r="H76" s="43"/>
      <c r="I76" s="43"/>
      <c r="J76" s="43"/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6.5" customHeight="1">
      <c r="A77" s="41"/>
      <c r="B77" s="42"/>
      <c r="C77" s="43"/>
      <c r="D77" s="43"/>
      <c r="E77" s="163" t="str">
        <f>E7</f>
        <v>MŠ Horní Bludovice</v>
      </c>
      <c r="F77" s="34"/>
      <c r="G77" s="34"/>
      <c r="H77" s="34"/>
      <c r="I77" s="43"/>
      <c r="J77" s="43"/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2" customHeight="1">
      <c r="A78" s="41"/>
      <c r="B78" s="42"/>
      <c r="C78" s="34" t="s">
        <v>111</v>
      </c>
      <c r="D78" s="43"/>
      <c r="E78" s="43"/>
      <c r="F78" s="43"/>
      <c r="G78" s="43"/>
      <c r="H78" s="43"/>
      <c r="I78" s="43"/>
      <c r="J78" s="43"/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6.5" customHeight="1">
      <c r="A79" s="41"/>
      <c r="B79" s="42"/>
      <c r="C79" s="43"/>
      <c r="D79" s="43"/>
      <c r="E79" s="72" t="str">
        <f>E9</f>
        <v>05 - Bourací práce</v>
      </c>
      <c r="F79" s="43"/>
      <c r="G79" s="43"/>
      <c r="H79" s="43"/>
      <c r="I79" s="43"/>
      <c r="J79" s="43"/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2" customHeight="1">
      <c r="A81" s="41"/>
      <c r="B81" s="42"/>
      <c r="C81" s="34" t="s">
        <v>24</v>
      </c>
      <c r="D81" s="43"/>
      <c r="E81" s="43"/>
      <c r="F81" s="29" t="str">
        <f>F12</f>
        <v>Horní Bludovice</v>
      </c>
      <c r="G81" s="43"/>
      <c r="H81" s="43"/>
      <c r="I81" s="34" t="s">
        <v>26</v>
      </c>
      <c r="J81" s="75" t="str">
        <f>IF(J12="","",J12)</f>
        <v>12. 8. 2022</v>
      </c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6.96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5.15" customHeight="1">
      <c r="A83" s="41"/>
      <c r="B83" s="42"/>
      <c r="C83" s="34" t="s">
        <v>34</v>
      </c>
      <c r="D83" s="43"/>
      <c r="E83" s="43"/>
      <c r="F83" s="29" t="str">
        <f>E15</f>
        <v>Obec Horní Bludovice</v>
      </c>
      <c r="G83" s="43"/>
      <c r="H83" s="43"/>
      <c r="I83" s="34" t="s">
        <v>41</v>
      </c>
      <c r="J83" s="39" t="str">
        <f>E21</f>
        <v>Stavební Klinika s.r.o.</v>
      </c>
      <c r="K83" s="43"/>
      <c r="L83" s="13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5.15" customHeight="1">
      <c r="A84" s="41"/>
      <c r="B84" s="42"/>
      <c r="C84" s="34" t="s">
        <v>39</v>
      </c>
      <c r="D84" s="43"/>
      <c r="E84" s="43"/>
      <c r="F84" s="29" t="str">
        <f>IF(E18="","",E18)</f>
        <v>Vyplň údaj</v>
      </c>
      <c r="G84" s="43"/>
      <c r="H84" s="43"/>
      <c r="I84" s="34" t="s">
        <v>44</v>
      </c>
      <c r="J84" s="39" t="str">
        <f>E24</f>
        <v>Ing. Jiří Novotný</v>
      </c>
      <c r="K84" s="43"/>
      <c r="L84" s="13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0.32" customHeight="1">
      <c r="A85" s="41"/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13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11" customFormat="1" ht="29.28" customHeight="1">
      <c r="A86" s="180"/>
      <c r="B86" s="181"/>
      <c r="C86" s="182" t="s">
        <v>123</v>
      </c>
      <c r="D86" s="183" t="s">
        <v>67</v>
      </c>
      <c r="E86" s="183" t="s">
        <v>63</v>
      </c>
      <c r="F86" s="183" t="s">
        <v>64</v>
      </c>
      <c r="G86" s="183" t="s">
        <v>124</v>
      </c>
      <c r="H86" s="183" t="s">
        <v>125</v>
      </c>
      <c r="I86" s="183" t="s">
        <v>126</v>
      </c>
      <c r="J86" s="183" t="s">
        <v>115</v>
      </c>
      <c r="K86" s="184" t="s">
        <v>127</v>
      </c>
      <c r="L86" s="185"/>
      <c r="M86" s="95" t="s">
        <v>36</v>
      </c>
      <c r="N86" s="96" t="s">
        <v>52</v>
      </c>
      <c r="O86" s="96" t="s">
        <v>128</v>
      </c>
      <c r="P86" s="96" t="s">
        <v>129</v>
      </c>
      <c r="Q86" s="96" t="s">
        <v>130</v>
      </c>
      <c r="R86" s="96" t="s">
        <v>131</v>
      </c>
      <c r="S86" s="96" t="s">
        <v>132</v>
      </c>
      <c r="T86" s="97" t="s">
        <v>133</v>
      </c>
      <c r="U86" s="180"/>
      <c r="V86" s="180"/>
      <c r="W86" s="180"/>
      <c r="X86" s="180"/>
      <c r="Y86" s="180"/>
      <c r="Z86" s="180"/>
      <c r="AA86" s="180"/>
      <c r="AB86" s="180"/>
      <c r="AC86" s="180"/>
      <c r="AD86" s="180"/>
      <c r="AE86" s="180"/>
    </row>
    <row r="87" s="2" customFormat="1" ht="22.8" customHeight="1">
      <c r="A87" s="41"/>
      <c r="B87" s="42"/>
      <c r="C87" s="102" t="s">
        <v>134</v>
      </c>
      <c r="D87" s="43"/>
      <c r="E87" s="43"/>
      <c r="F87" s="43"/>
      <c r="G87" s="43"/>
      <c r="H87" s="43"/>
      <c r="I87" s="43"/>
      <c r="J87" s="186">
        <f>BK87</f>
        <v>0</v>
      </c>
      <c r="K87" s="43"/>
      <c r="L87" s="47"/>
      <c r="M87" s="98"/>
      <c r="N87" s="187"/>
      <c r="O87" s="99"/>
      <c r="P87" s="188">
        <f>P88+P196</f>
        <v>0</v>
      </c>
      <c r="Q87" s="99"/>
      <c r="R87" s="188">
        <f>R88+R196</f>
        <v>0.020040549999999997</v>
      </c>
      <c r="S87" s="99"/>
      <c r="T87" s="189">
        <f>T88+T196</f>
        <v>297.38949860000008</v>
      </c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T87" s="19" t="s">
        <v>81</v>
      </c>
      <c r="AU87" s="19" t="s">
        <v>116</v>
      </c>
      <c r="BK87" s="190">
        <f>BK88+BK196</f>
        <v>0</v>
      </c>
    </row>
    <row r="88" s="12" customFormat="1" ht="25.92" customHeight="1">
      <c r="A88" s="12"/>
      <c r="B88" s="191"/>
      <c r="C88" s="192"/>
      <c r="D88" s="193" t="s">
        <v>81</v>
      </c>
      <c r="E88" s="194" t="s">
        <v>220</v>
      </c>
      <c r="F88" s="194" t="s">
        <v>221</v>
      </c>
      <c r="G88" s="192"/>
      <c r="H88" s="192"/>
      <c r="I88" s="195"/>
      <c r="J88" s="196">
        <f>BK88</f>
        <v>0</v>
      </c>
      <c r="K88" s="192"/>
      <c r="L88" s="197"/>
      <c r="M88" s="198"/>
      <c r="N88" s="199"/>
      <c r="O88" s="199"/>
      <c r="P88" s="200">
        <f>P89+P185+P187</f>
        <v>0</v>
      </c>
      <c r="Q88" s="199"/>
      <c r="R88" s="200">
        <f>R89+R185+R187</f>
        <v>0.020040549999999997</v>
      </c>
      <c r="S88" s="199"/>
      <c r="T88" s="201">
        <f>T89+T185+T187</f>
        <v>291.69907060000008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2" t="s">
        <v>23</v>
      </c>
      <c r="AT88" s="203" t="s">
        <v>81</v>
      </c>
      <c r="AU88" s="203" t="s">
        <v>82</v>
      </c>
      <c r="AY88" s="202" t="s">
        <v>137</v>
      </c>
      <c r="BK88" s="204">
        <f>BK89+BK185+BK187</f>
        <v>0</v>
      </c>
    </row>
    <row r="89" s="12" customFormat="1" ht="22.8" customHeight="1">
      <c r="A89" s="12"/>
      <c r="B89" s="191"/>
      <c r="C89" s="192"/>
      <c r="D89" s="193" t="s">
        <v>81</v>
      </c>
      <c r="E89" s="205" t="s">
        <v>277</v>
      </c>
      <c r="F89" s="205" t="s">
        <v>816</v>
      </c>
      <c r="G89" s="192"/>
      <c r="H89" s="192"/>
      <c r="I89" s="195"/>
      <c r="J89" s="206">
        <f>BK89</f>
        <v>0</v>
      </c>
      <c r="K89" s="192"/>
      <c r="L89" s="197"/>
      <c r="M89" s="198"/>
      <c r="N89" s="199"/>
      <c r="O89" s="199"/>
      <c r="P89" s="200">
        <f>SUM(P90:P184)</f>
        <v>0</v>
      </c>
      <c r="Q89" s="199"/>
      <c r="R89" s="200">
        <f>SUM(R90:R184)</f>
        <v>0.020040549999999997</v>
      </c>
      <c r="S89" s="199"/>
      <c r="T89" s="201">
        <f>SUM(T90:T184)</f>
        <v>291.69907060000008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2" t="s">
        <v>23</v>
      </c>
      <c r="AT89" s="203" t="s">
        <v>81</v>
      </c>
      <c r="AU89" s="203" t="s">
        <v>23</v>
      </c>
      <c r="AY89" s="202" t="s">
        <v>137</v>
      </c>
      <c r="BK89" s="204">
        <f>SUM(BK90:BK184)</f>
        <v>0</v>
      </c>
    </row>
    <row r="90" s="2" customFormat="1" ht="16.5" customHeight="1">
      <c r="A90" s="41"/>
      <c r="B90" s="42"/>
      <c r="C90" s="207" t="s">
        <v>23</v>
      </c>
      <c r="D90" s="207" t="s">
        <v>140</v>
      </c>
      <c r="E90" s="208" t="s">
        <v>2650</v>
      </c>
      <c r="F90" s="209" t="s">
        <v>2651</v>
      </c>
      <c r="G90" s="210" t="s">
        <v>394</v>
      </c>
      <c r="H90" s="211">
        <v>11</v>
      </c>
      <c r="I90" s="212"/>
      <c r="J90" s="213">
        <f>ROUND(I90*H90,2)</f>
        <v>0</v>
      </c>
      <c r="K90" s="209" t="s">
        <v>36</v>
      </c>
      <c r="L90" s="47"/>
      <c r="M90" s="214" t="s">
        <v>36</v>
      </c>
      <c r="N90" s="215" t="s">
        <v>53</v>
      </c>
      <c r="O90" s="87"/>
      <c r="P90" s="216">
        <f>O90*H90</f>
        <v>0</v>
      </c>
      <c r="Q90" s="216">
        <v>0</v>
      </c>
      <c r="R90" s="216">
        <f>Q90*H90</f>
        <v>0</v>
      </c>
      <c r="S90" s="216">
        <v>0.01</v>
      </c>
      <c r="T90" s="217">
        <f>S90*H90</f>
        <v>0.11</v>
      </c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R90" s="218" t="s">
        <v>150</v>
      </c>
      <c r="AT90" s="218" t="s">
        <v>140</v>
      </c>
      <c r="AU90" s="218" t="s">
        <v>91</v>
      </c>
      <c r="AY90" s="19" t="s">
        <v>137</v>
      </c>
      <c r="BE90" s="219">
        <f>IF(N90="základní",J90,0)</f>
        <v>0</v>
      </c>
      <c r="BF90" s="219">
        <f>IF(N90="snížená",J90,0)</f>
        <v>0</v>
      </c>
      <c r="BG90" s="219">
        <f>IF(N90="zákl. přenesená",J90,0)</f>
        <v>0</v>
      </c>
      <c r="BH90" s="219">
        <f>IF(N90="sníž. přenesená",J90,0)</f>
        <v>0</v>
      </c>
      <c r="BI90" s="219">
        <f>IF(N90="nulová",J90,0)</f>
        <v>0</v>
      </c>
      <c r="BJ90" s="19" t="s">
        <v>23</v>
      </c>
      <c r="BK90" s="219">
        <f>ROUND(I90*H90,2)</f>
        <v>0</v>
      </c>
      <c r="BL90" s="19" t="s">
        <v>150</v>
      </c>
      <c r="BM90" s="218" t="s">
        <v>2652</v>
      </c>
    </row>
    <row r="91" s="14" customFormat="1">
      <c r="A91" s="14"/>
      <c r="B91" s="231"/>
      <c r="C91" s="232"/>
      <c r="D91" s="222" t="s">
        <v>147</v>
      </c>
      <c r="E91" s="233" t="s">
        <v>36</v>
      </c>
      <c r="F91" s="234" t="s">
        <v>290</v>
      </c>
      <c r="G91" s="232"/>
      <c r="H91" s="235">
        <v>11</v>
      </c>
      <c r="I91" s="236"/>
      <c r="J91" s="232"/>
      <c r="K91" s="232"/>
      <c r="L91" s="237"/>
      <c r="M91" s="238"/>
      <c r="N91" s="239"/>
      <c r="O91" s="239"/>
      <c r="P91" s="239"/>
      <c r="Q91" s="239"/>
      <c r="R91" s="239"/>
      <c r="S91" s="239"/>
      <c r="T91" s="240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41" t="s">
        <v>147</v>
      </c>
      <c r="AU91" s="241" t="s">
        <v>91</v>
      </c>
      <c r="AV91" s="14" t="s">
        <v>91</v>
      </c>
      <c r="AW91" s="14" t="s">
        <v>43</v>
      </c>
      <c r="AX91" s="14" t="s">
        <v>23</v>
      </c>
      <c r="AY91" s="241" t="s">
        <v>137</v>
      </c>
    </row>
    <row r="92" s="2" customFormat="1" ht="44.25" customHeight="1">
      <c r="A92" s="41"/>
      <c r="B92" s="42"/>
      <c r="C92" s="207" t="s">
        <v>91</v>
      </c>
      <c r="D92" s="207" t="s">
        <v>140</v>
      </c>
      <c r="E92" s="208" t="s">
        <v>2420</v>
      </c>
      <c r="F92" s="209" t="s">
        <v>246</v>
      </c>
      <c r="G92" s="210" t="s">
        <v>234</v>
      </c>
      <c r="H92" s="211">
        <v>72.799999999999997</v>
      </c>
      <c r="I92" s="212"/>
      <c r="J92" s="213">
        <f>ROUND(I92*H92,2)</f>
        <v>0</v>
      </c>
      <c r="K92" s="209" t="s">
        <v>281</v>
      </c>
      <c r="L92" s="47"/>
      <c r="M92" s="214" t="s">
        <v>36</v>
      </c>
      <c r="N92" s="215" t="s">
        <v>53</v>
      </c>
      <c r="O92" s="87"/>
      <c r="P92" s="216">
        <f>O92*H92</f>
        <v>0</v>
      </c>
      <c r="Q92" s="216">
        <v>0</v>
      </c>
      <c r="R92" s="216">
        <f>Q92*H92</f>
        <v>0</v>
      </c>
      <c r="S92" s="216">
        <v>0</v>
      </c>
      <c r="T92" s="217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18" t="s">
        <v>150</v>
      </c>
      <c r="AT92" s="218" t="s">
        <v>140</v>
      </c>
      <c r="AU92" s="218" t="s">
        <v>91</v>
      </c>
      <c r="AY92" s="19" t="s">
        <v>137</v>
      </c>
      <c r="BE92" s="219">
        <f>IF(N92="základní",J92,0)</f>
        <v>0</v>
      </c>
      <c r="BF92" s="219">
        <f>IF(N92="snížená",J92,0)</f>
        <v>0</v>
      </c>
      <c r="BG92" s="219">
        <f>IF(N92="zákl. přenesená",J92,0)</f>
        <v>0</v>
      </c>
      <c r="BH92" s="219">
        <f>IF(N92="sníž. přenesená",J92,0)</f>
        <v>0</v>
      </c>
      <c r="BI92" s="219">
        <f>IF(N92="nulová",J92,0)</f>
        <v>0</v>
      </c>
      <c r="BJ92" s="19" t="s">
        <v>23</v>
      </c>
      <c r="BK92" s="219">
        <f>ROUND(I92*H92,2)</f>
        <v>0</v>
      </c>
      <c r="BL92" s="19" t="s">
        <v>150</v>
      </c>
      <c r="BM92" s="218" t="s">
        <v>2653</v>
      </c>
    </row>
    <row r="93" s="13" customFormat="1">
      <c r="A93" s="13"/>
      <c r="B93" s="220"/>
      <c r="C93" s="221"/>
      <c r="D93" s="222" t="s">
        <v>147</v>
      </c>
      <c r="E93" s="223" t="s">
        <v>36</v>
      </c>
      <c r="F93" s="224" t="s">
        <v>2654</v>
      </c>
      <c r="G93" s="221"/>
      <c r="H93" s="223" t="s">
        <v>36</v>
      </c>
      <c r="I93" s="225"/>
      <c r="J93" s="221"/>
      <c r="K93" s="221"/>
      <c r="L93" s="226"/>
      <c r="M93" s="227"/>
      <c r="N93" s="228"/>
      <c r="O93" s="228"/>
      <c r="P93" s="228"/>
      <c r="Q93" s="228"/>
      <c r="R93" s="228"/>
      <c r="S93" s="228"/>
      <c r="T93" s="229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0" t="s">
        <v>147</v>
      </c>
      <c r="AU93" s="230" t="s">
        <v>91</v>
      </c>
      <c r="AV93" s="13" t="s">
        <v>23</v>
      </c>
      <c r="AW93" s="13" t="s">
        <v>43</v>
      </c>
      <c r="AX93" s="13" t="s">
        <v>82</v>
      </c>
      <c r="AY93" s="230" t="s">
        <v>137</v>
      </c>
    </row>
    <row r="94" s="14" customFormat="1">
      <c r="A94" s="14"/>
      <c r="B94" s="231"/>
      <c r="C94" s="232"/>
      <c r="D94" s="222" t="s">
        <v>147</v>
      </c>
      <c r="E94" s="233" t="s">
        <v>36</v>
      </c>
      <c r="F94" s="234" t="s">
        <v>2655</v>
      </c>
      <c r="G94" s="232"/>
      <c r="H94" s="235">
        <v>72.799999999999997</v>
      </c>
      <c r="I94" s="236"/>
      <c r="J94" s="232"/>
      <c r="K94" s="232"/>
      <c r="L94" s="237"/>
      <c r="M94" s="238"/>
      <c r="N94" s="239"/>
      <c r="O94" s="239"/>
      <c r="P94" s="239"/>
      <c r="Q94" s="239"/>
      <c r="R94" s="239"/>
      <c r="S94" s="239"/>
      <c r="T94" s="240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1" t="s">
        <v>147</v>
      </c>
      <c r="AU94" s="241" t="s">
        <v>91</v>
      </c>
      <c r="AV94" s="14" t="s">
        <v>91</v>
      </c>
      <c r="AW94" s="14" t="s">
        <v>43</v>
      </c>
      <c r="AX94" s="14" t="s">
        <v>23</v>
      </c>
      <c r="AY94" s="241" t="s">
        <v>137</v>
      </c>
    </row>
    <row r="95" s="2" customFormat="1" ht="24.15" customHeight="1">
      <c r="A95" s="41"/>
      <c r="B95" s="42"/>
      <c r="C95" s="207" t="s">
        <v>159</v>
      </c>
      <c r="D95" s="207" t="s">
        <v>140</v>
      </c>
      <c r="E95" s="208" t="s">
        <v>2656</v>
      </c>
      <c r="F95" s="209" t="s">
        <v>2657</v>
      </c>
      <c r="G95" s="210" t="s">
        <v>225</v>
      </c>
      <c r="H95" s="211">
        <v>132</v>
      </c>
      <c r="I95" s="212"/>
      <c r="J95" s="213">
        <f>ROUND(I95*H95,2)</f>
        <v>0</v>
      </c>
      <c r="K95" s="209" t="s">
        <v>226</v>
      </c>
      <c r="L95" s="47"/>
      <c r="M95" s="214" t="s">
        <v>36</v>
      </c>
      <c r="N95" s="215" t="s">
        <v>53</v>
      </c>
      <c r="O95" s="87"/>
      <c r="P95" s="216">
        <f>O95*H95</f>
        <v>0</v>
      </c>
      <c r="Q95" s="216">
        <v>0</v>
      </c>
      <c r="R95" s="216">
        <f>Q95*H95</f>
        <v>0</v>
      </c>
      <c r="S95" s="216">
        <v>0.0040000000000000001</v>
      </c>
      <c r="T95" s="217">
        <f>S95*H95</f>
        <v>0.52800000000000002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18" t="s">
        <v>150</v>
      </c>
      <c r="AT95" s="218" t="s">
        <v>140</v>
      </c>
      <c r="AU95" s="218" t="s">
        <v>91</v>
      </c>
      <c r="AY95" s="19" t="s">
        <v>137</v>
      </c>
      <c r="BE95" s="219">
        <f>IF(N95="základní",J95,0)</f>
        <v>0</v>
      </c>
      <c r="BF95" s="219">
        <f>IF(N95="snížená",J95,0)</f>
        <v>0</v>
      </c>
      <c r="BG95" s="219">
        <f>IF(N95="zákl. přenesená",J95,0)</f>
        <v>0</v>
      </c>
      <c r="BH95" s="219">
        <f>IF(N95="sníž. přenesená",J95,0)</f>
        <v>0</v>
      </c>
      <c r="BI95" s="219">
        <f>IF(N95="nulová",J95,0)</f>
        <v>0</v>
      </c>
      <c r="BJ95" s="19" t="s">
        <v>23</v>
      </c>
      <c r="BK95" s="219">
        <f>ROUND(I95*H95,2)</f>
        <v>0</v>
      </c>
      <c r="BL95" s="19" t="s">
        <v>150</v>
      </c>
      <c r="BM95" s="218" t="s">
        <v>2658</v>
      </c>
    </row>
    <row r="96" s="2" customFormat="1">
      <c r="A96" s="41"/>
      <c r="B96" s="42"/>
      <c r="C96" s="43"/>
      <c r="D96" s="256" t="s">
        <v>228</v>
      </c>
      <c r="E96" s="43"/>
      <c r="F96" s="257" t="s">
        <v>2659</v>
      </c>
      <c r="G96" s="43"/>
      <c r="H96" s="43"/>
      <c r="I96" s="258"/>
      <c r="J96" s="43"/>
      <c r="K96" s="43"/>
      <c r="L96" s="47"/>
      <c r="M96" s="259"/>
      <c r="N96" s="260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19" t="s">
        <v>228</v>
      </c>
      <c r="AU96" s="19" t="s">
        <v>91</v>
      </c>
    </row>
    <row r="97" s="14" customFormat="1">
      <c r="A97" s="14"/>
      <c r="B97" s="231"/>
      <c r="C97" s="232"/>
      <c r="D97" s="222" t="s">
        <v>147</v>
      </c>
      <c r="E97" s="233" t="s">
        <v>36</v>
      </c>
      <c r="F97" s="234" t="s">
        <v>2660</v>
      </c>
      <c r="G97" s="232"/>
      <c r="H97" s="235">
        <v>132</v>
      </c>
      <c r="I97" s="236"/>
      <c r="J97" s="232"/>
      <c r="K97" s="232"/>
      <c r="L97" s="237"/>
      <c r="M97" s="238"/>
      <c r="N97" s="239"/>
      <c r="O97" s="239"/>
      <c r="P97" s="239"/>
      <c r="Q97" s="239"/>
      <c r="R97" s="239"/>
      <c r="S97" s="239"/>
      <c r="T97" s="240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1" t="s">
        <v>147</v>
      </c>
      <c r="AU97" s="241" t="s">
        <v>91</v>
      </c>
      <c r="AV97" s="14" t="s">
        <v>91</v>
      </c>
      <c r="AW97" s="14" t="s">
        <v>43</v>
      </c>
      <c r="AX97" s="14" t="s">
        <v>23</v>
      </c>
      <c r="AY97" s="241" t="s">
        <v>137</v>
      </c>
    </row>
    <row r="98" s="2" customFormat="1" ht="49.05" customHeight="1">
      <c r="A98" s="41"/>
      <c r="B98" s="42"/>
      <c r="C98" s="207" t="s">
        <v>150</v>
      </c>
      <c r="D98" s="207" t="s">
        <v>140</v>
      </c>
      <c r="E98" s="208" t="s">
        <v>2661</v>
      </c>
      <c r="F98" s="209" t="s">
        <v>2662</v>
      </c>
      <c r="G98" s="210" t="s">
        <v>225</v>
      </c>
      <c r="H98" s="211">
        <v>132</v>
      </c>
      <c r="I98" s="212"/>
      <c r="J98" s="213">
        <f>ROUND(I98*H98,2)</f>
        <v>0</v>
      </c>
      <c r="K98" s="209" t="s">
        <v>226</v>
      </c>
      <c r="L98" s="47"/>
      <c r="M98" s="214" t="s">
        <v>36</v>
      </c>
      <c r="N98" s="215" t="s">
        <v>53</v>
      </c>
      <c r="O98" s="87"/>
      <c r="P98" s="216">
        <f>O98*H98</f>
        <v>0</v>
      </c>
      <c r="Q98" s="216">
        <v>0</v>
      </c>
      <c r="R98" s="216">
        <f>Q98*H98</f>
        <v>0</v>
      </c>
      <c r="S98" s="216">
        <v>0.0053</v>
      </c>
      <c r="T98" s="217">
        <f>S98*H98</f>
        <v>0.6996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18" t="s">
        <v>150</v>
      </c>
      <c r="AT98" s="218" t="s">
        <v>140</v>
      </c>
      <c r="AU98" s="218" t="s">
        <v>91</v>
      </c>
      <c r="AY98" s="19" t="s">
        <v>137</v>
      </c>
      <c r="BE98" s="219">
        <f>IF(N98="základní",J98,0)</f>
        <v>0</v>
      </c>
      <c r="BF98" s="219">
        <f>IF(N98="snížená",J98,0)</f>
        <v>0</v>
      </c>
      <c r="BG98" s="219">
        <f>IF(N98="zákl. přenesená",J98,0)</f>
        <v>0</v>
      </c>
      <c r="BH98" s="219">
        <f>IF(N98="sníž. přenesená",J98,0)</f>
        <v>0</v>
      </c>
      <c r="BI98" s="219">
        <f>IF(N98="nulová",J98,0)</f>
        <v>0</v>
      </c>
      <c r="BJ98" s="19" t="s">
        <v>23</v>
      </c>
      <c r="BK98" s="219">
        <f>ROUND(I98*H98,2)</f>
        <v>0</v>
      </c>
      <c r="BL98" s="19" t="s">
        <v>150</v>
      </c>
      <c r="BM98" s="218" t="s">
        <v>2663</v>
      </c>
    </row>
    <row r="99" s="2" customFormat="1">
      <c r="A99" s="41"/>
      <c r="B99" s="42"/>
      <c r="C99" s="43"/>
      <c r="D99" s="256" t="s">
        <v>228</v>
      </c>
      <c r="E99" s="43"/>
      <c r="F99" s="257" t="s">
        <v>2664</v>
      </c>
      <c r="G99" s="43"/>
      <c r="H99" s="43"/>
      <c r="I99" s="258"/>
      <c r="J99" s="43"/>
      <c r="K99" s="43"/>
      <c r="L99" s="47"/>
      <c r="M99" s="259"/>
      <c r="N99" s="260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19" t="s">
        <v>228</v>
      </c>
      <c r="AU99" s="19" t="s">
        <v>91</v>
      </c>
    </row>
    <row r="100" s="14" customFormat="1">
      <c r="A100" s="14"/>
      <c r="B100" s="231"/>
      <c r="C100" s="232"/>
      <c r="D100" s="222" t="s">
        <v>147</v>
      </c>
      <c r="E100" s="233" t="s">
        <v>36</v>
      </c>
      <c r="F100" s="234" t="s">
        <v>2660</v>
      </c>
      <c r="G100" s="232"/>
      <c r="H100" s="235">
        <v>132</v>
      </c>
      <c r="I100" s="236"/>
      <c r="J100" s="232"/>
      <c r="K100" s="232"/>
      <c r="L100" s="237"/>
      <c r="M100" s="238"/>
      <c r="N100" s="239"/>
      <c r="O100" s="239"/>
      <c r="P100" s="239"/>
      <c r="Q100" s="239"/>
      <c r="R100" s="239"/>
      <c r="S100" s="239"/>
      <c r="T100" s="240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1" t="s">
        <v>147</v>
      </c>
      <c r="AU100" s="241" t="s">
        <v>91</v>
      </c>
      <c r="AV100" s="14" t="s">
        <v>91</v>
      </c>
      <c r="AW100" s="14" t="s">
        <v>43</v>
      </c>
      <c r="AX100" s="14" t="s">
        <v>23</v>
      </c>
      <c r="AY100" s="241" t="s">
        <v>137</v>
      </c>
    </row>
    <row r="101" s="2" customFormat="1" ht="21.75" customHeight="1">
      <c r="A101" s="41"/>
      <c r="B101" s="42"/>
      <c r="C101" s="207" t="s">
        <v>136</v>
      </c>
      <c r="D101" s="207" t="s">
        <v>140</v>
      </c>
      <c r="E101" s="208" t="s">
        <v>2665</v>
      </c>
      <c r="F101" s="209" t="s">
        <v>2666</v>
      </c>
      <c r="G101" s="210" t="s">
        <v>225</v>
      </c>
      <c r="H101" s="211">
        <v>116.28</v>
      </c>
      <c r="I101" s="212"/>
      <c r="J101" s="213">
        <f>ROUND(I101*H101,2)</f>
        <v>0</v>
      </c>
      <c r="K101" s="209" t="s">
        <v>226</v>
      </c>
      <c r="L101" s="47"/>
      <c r="M101" s="214" t="s">
        <v>36</v>
      </c>
      <c r="N101" s="215" t="s">
        <v>53</v>
      </c>
      <c r="O101" s="87"/>
      <c r="P101" s="216">
        <f>O101*H101</f>
        <v>0</v>
      </c>
      <c r="Q101" s="216">
        <v>0</v>
      </c>
      <c r="R101" s="216">
        <f>Q101*H101</f>
        <v>0</v>
      </c>
      <c r="S101" s="216">
        <v>0.0050200000000000002</v>
      </c>
      <c r="T101" s="217">
        <f>S101*H101</f>
        <v>0.58372560000000007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18" t="s">
        <v>150</v>
      </c>
      <c r="AT101" s="218" t="s">
        <v>140</v>
      </c>
      <c r="AU101" s="218" t="s">
        <v>91</v>
      </c>
      <c r="AY101" s="19" t="s">
        <v>137</v>
      </c>
      <c r="BE101" s="219">
        <f>IF(N101="základní",J101,0)</f>
        <v>0</v>
      </c>
      <c r="BF101" s="219">
        <f>IF(N101="snížená",J101,0)</f>
        <v>0</v>
      </c>
      <c r="BG101" s="219">
        <f>IF(N101="zákl. přenesená",J101,0)</f>
        <v>0</v>
      </c>
      <c r="BH101" s="219">
        <f>IF(N101="sníž. přenesená",J101,0)</f>
        <v>0</v>
      </c>
      <c r="BI101" s="219">
        <f>IF(N101="nulová",J101,0)</f>
        <v>0</v>
      </c>
      <c r="BJ101" s="19" t="s">
        <v>23</v>
      </c>
      <c r="BK101" s="219">
        <f>ROUND(I101*H101,2)</f>
        <v>0</v>
      </c>
      <c r="BL101" s="19" t="s">
        <v>150</v>
      </c>
      <c r="BM101" s="218" t="s">
        <v>2667</v>
      </c>
    </row>
    <row r="102" s="2" customFormat="1">
      <c r="A102" s="41"/>
      <c r="B102" s="42"/>
      <c r="C102" s="43"/>
      <c r="D102" s="256" t="s">
        <v>228</v>
      </c>
      <c r="E102" s="43"/>
      <c r="F102" s="257" t="s">
        <v>2668</v>
      </c>
      <c r="G102" s="43"/>
      <c r="H102" s="43"/>
      <c r="I102" s="258"/>
      <c r="J102" s="43"/>
      <c r="K102" s="43"/>
      <c r="L102" s="47"/>
      <c r="M102" s="259"/>
      <c r="N102" s="260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19" t="s">
        <v>228</v>
      </c>
      <c r="AU102" s="19" t="s">
        <v>91</v>
      </c>
    </row>
    <row r="103" s="14" customFormat="1">
      <c r="A103" s="14"/>
      <c r="B103" s="231"/>
      <c r="C103" s="232"/>
      <c r="D103" s="222" t="s">
        <v>147</v>
      </c>
      <c r="E103" s="233" t="s">
        <v>36</v>
      </c>
      <c r="F103" s="234" t="s">
        <v>2669</v>
      </c>
      <c r="G103" s="232"/>
      <c r="H103" s="235">
        <v>116.28</v>
      </c>
      <c r="I103" s="236"/>
      <c r="J103" s="232"/>
      <c r="K103" s="232"/>
      <c r="L103" s="237"/>
      <c r="M103" s="238"/>
      <c r="N103" s="239"/>
      <c r="O103" s="239"/>
      <c r="P103" s="239"/>
      <c r="Q103" s="239"/>
      <c r="R103" s="239"/>
      <c r="S103" s="239"/>
      <c r="T103" s="240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1" t="s">
        <v>147</v>
      </c>
      <c r="AU103" s="241" t="s">
        <v>91</v>
      </c>
      <c r="AV103" s="14" t="s">
        <v>91</v>
      </c>
      <c r="AW103" s="14" t="s">
        <v>43</v>
      </c>
      <c r="AX103" s="14" t="s">
        <v>23</v>
      </c>
      <c r="AY103" s="241" t="s">
        <v>137</v>
      </c>
    </row>
    <row r="104" s="2" customFormat="1" ht="24.15" customHeight="1">
      <c r="A104" s="41"/>
      <c r="B104" s="42"/>
      <c r="C104" s="207" t="s">
        <v>171</v>
      </c>
      <c r="D104" s="207" t="s">
        <v>140</v>
      </c>
      <c r="E104" s="208" t="s">
        <v>2670</v>
      </c>
      <c r="F104" s="209" t="s">
        <v>2671</v>
      </c>
      <c r="G104" s="210" t="s">
        <v>280</v>
      </c>
      <c r="H104" s="211">
        <v>16</v>
      </c>
      <c r="I104" s="212"/>
      <c r="J104" s="213">
        <f>ROUND(I104*H104,2)</f>
        <v>0</v>
      </c>
      <c r="K104" s="209" t="s">
        <v>226</v>
      </c>
      <c r="L104" s="47"/>
      <c r="M104" s="214" t="s">
        <v>36</v>
      </c>
      <c r="N104" s="215" t="s">
        <v>53</v>
      </c>
      <c r="O104" s="87"/>
      <c r="P104" s="216">
        <f>O104*H104</f>
        <v>0</v>
      </c>
      <c r="Q104" s="216">
        <v>0</v>
      </c>
      <c r="R104" s="216">
        <f>Q104*H104</f>
        <v>0</v>
      </c>
      <c r="S104" s="216">
        <v>0.014919999999999999</v>
      </c>
      <c r="T104" s="217">
        <f>S104*H104</f>
        <v>0.23871999999999999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18" t="s">
        <v>150</v>
      </c>
      <c r="AT104" s="218" t="s">
        <v>140</v>
      </c>
      <c r="AU104" s="218" t="s">
        <v>91</v>
      </c>
      <c r="AY104" s="19" t="s">
        <v>137</v>
      </c>
      <c r="BE104" s="219">
        <f>IF(N104="základní",J104,0)</f>
        <v>0</v>
      </c>
      <c r="BF104" s="219">
        <f>IF(N104="snížená",J104,0)</f>
        <v>0</v>
      </c>
      <c r="BG104" s="219">
        <f>IF(N104="zákl. přenesená",J104,0)</f>
        <v>0</v>
      </c>
      <c r="BH104" s="219">
        <f>IF(N104="sníž. přenesená",J104,0)</f>
        <v>0</v>
      </c>
      <c r="BI104" s="219">
        <f>IF(N104="nulová",J104,0)</f>
        <v>0</v>
      </c>
      <c r="BJ104" s="19" t="s">
        <v>23</v>
      </c>
      <c r="BK104" s="219">
        <f>ROUND(I104*H104,2)</f>
        <v>0</v>
      </c>
      <c r="BL104" s="19" t="s">
        <v>150</v>
      </c>
      <c r="BM104" s="218" t="s">
        <v>2672</v>
      </c>
    </row>
    <row r="105" s="2" customFormat="1">
      <c r="A105" s="41"/>
      <c r="B105" s="42"/>
      <c r="C105" s="43"/>
      <c r="D105" s="256" t="s">
        <v>228</v>
      </c>
      <c r="E105" s="43"/>
      <c r="F105" s="257" t="s">
        <v>2673</v>
      </c>
      <c r="G105" s="43"/>
      <c r="H105" s="43"/>
      <c r="I105" s="258"/>
      <c r="J105" s="43"/>
      <c r="K105" s="43"/>
      <c r="L105" s="47"/>
      <c r="M105" s="259"/>
      <c r="N105" s="260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19" t="s">
        <v>228</v>
      </c>
      <c r="AU105" s="19" t="s">
        <v>91</v>
      </c>
    </row>
    <row r="106" s="14" customFormat="1">
      <c r="A106" s="14"/>
      <c r="B106" s="231"/>
      <c r="C106" s="232"/>
      <c r="D106" s="222" t="s">
        <v>147</v>
      </c>
      <c r="E106" s="233" t="s">
        <v>36</v>
      </c>
      <c r="F106" s="234" t="s">
        <v>2674</v>
      </c>
      <c r="G106" s="232"/>
      <c r="H106" s="235">
        <v>16</v>
      </c>
      <c r="I106" s="236"/>
      <c r="J106" s="232"/>
      <c r="K106" s="232"/>
      <c r="L106" s="237"/>
      <c r="M106" s="238"/>
      <c r="N106" s="239"/>
      <c r="O106" s="239"/>
      <c r="P106" s="239"/>
      <c r="Q106" s="239"/>
      <c r="R106" s="239"/>
      <c r="S106" s="239"/>
      <c r="T106" s="240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1" t="s">
        <v>147</v>
      </c>
      <c r="AU106" s="241" t="s">
        <v>91</v>
      </c>
      <c r="AV106" s="14" t="s">
        <v>91</v>
      </c>
      <c r="AW106" s="14" t="s">
        <v>43</v>
      </c>
      <c r="AX106" s="14" t="s">
        <v>23</v>
      </c>
      <c r="AY106" s="241" t="s">
        <v>137</v>
      </c>
    </row>
    <row r="107" s="2" customFormat="1" ht="37.8" customHeight="1">
      <c r="A107" s="41"/>
      <c r="B107" s="42"/>
      <c r="C107" s="207" t="s">
        <v>177</v>
      </c>
      <c r="D107" s="207" t="s">
        <v>140</v>
      </c>
      <c r="E107" s="208" t="s">
        <v>2675</v>
      </c>
      <c r="F107" s="209" t="s">
        <v>2676</v>
      </c>
      <c r="G107" s="210" t="s">
        <v>280</v>
      </c>
      <c r="H107" s="211">
        <v>20</v>
      </c>
      <c r="I107" s="212"/>
      <c r="J107" s="213">
        <f>ROUND(I107*H107,2)</f>
        <v>0</v>
      </c>
      <c r="K107" s="209" t="s">
        <v>226</v>
      </c>
      <c r="L107" s="47"/>
      <c r="M107" s="214" t="s">
        <v>36</v>
      </c>
      <c r="N107" s="215" t="s">
        <v>53</v>
      </c>
      <c r="O107" s="87"/>
      <c r="P107" s="216">
        <f>O107*H107</f>
        <v>0</v>
      </c>
      <c r="Q107" s="216">
        <v>0</v>
      </c>
      <c r="R107" s="216">
        <f>Q107*H107</f>
        <v>0</v>
      </c>
      <c r="S107" s="216">
        <v>0.0013799999999999999</v>
      </c>
      <c r="T107" s="217">
        <f>S107*H107</f>
        <v>0.0276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18" t="s">
        <v>150</v>
      </c>
      <c r="AT107" s="218" t="s">
        <v>140</v>
      </c>
      <c r="AU107" s="218" t="s">
        <v>91</v>
      </c>
      <c r="AY107" s="19" t="s">
        <v>137</v>
      </c>
      <c r="BE107" s="219">
        <f>IF(N107="základní",J107,0)</f>
        <v>0</v>
      </c>
      <c r="BF107" s="219">
        <f>IF(N107="snížená",J107,0)</f>
        <v>0</v>
      </c>
      <c r="BG107" s="219">
        <f>IF(N107="zákl. přenesená",J107,0)</f>
        <v>0</v>
      </c>
      <c r="BH107" s="219">
        <f>IF(N107="sníž. přenesená",J107,0)</f>
        <v>0</v>
      </c>
      <c r="BI107" s="219">
        <f>IF(N107="nulová",J107,0)</f>
        <v>0</v>
      </c>
      <c r="BJ107" s="19" t="s">
        <v>23</v>
      </c>
      <c r="BK107" s="219">
        <f>ROUND(I107*H107,2)</f>
        <v>0</v>
      </c>
      <c r="BL107" s="19" t="s">
        <v>150</v>
      </c>
      <c r="BM107" s="218" t="s">
        <v>2677</v>
      </c>
    </row>
    <row r="108" s="2" customFormat="1">
      <c r="A108" s="41"/>
      <c r="B108" s="42"/>
      <c r="C108" s="43"/>
      <c r="D108" s="256" t="s">
        <v>228</v>
      </c>
      <c r="E108" s="43"/>
      <c r="F108" s="257" t="s">
        <v>2678</v>
      </c>
      <c r="G108" s="43"/>
      <c r="H108" s="43"/>
      <c r="I108" s="258"/>
      <c r="J108" s="43"/>
      <c r="K108" s="43"/>
      <c r="L108" s="47"/>
      <c r="M108" s="259"/>
      <c r="N108" s="260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19" t="s">
        <v>228</v>
      </c>
      <c r="AU108" s="19" t="s">
        <v>91</v>
      </c>
    </row>
    <row r="109" s="14" customFormat="1">
      <c r="A109" s="14"/>
      <c r="B109" s="231"/>
      <c r="C109" s="232"/>
      <c r="D109" s="222" t="s">
        <v>147</v>
      </c>
      <c r="E109" s="233" t="s">
        <v>36</v>
      </c>
      <c r="F109" s="234" t="s">
        <v>350</v>
      </c>
      <c r="G109" s="232"/>
      <c r="H109" s="235">
        <v>20</v>
      </c>
      <c r="I109" s="236"/>
      <c r="J109" s="232"/>
      <c r="K109" s="232"/>
      <c r="L109" s="237"/>
      <c r="M109" s="238"/>
      <c r="N109" s="239"/>
      <c r="O109" s="239"/>
      <c r="P109" s="239"/>
      <c r="Q109" s="239"/>
      <c r="R109" s="239"/>
      <c r="S109" s="239"/>
      <c r="T109" s="240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1" t="s">
        <v>147</v>
      </c>
      <c r="AU109" s="241" t="s">
        <v>91</v>
      </c>
      <c r="AV109" s="14" t="s">
        <v>91</v>
      </c>
      <c r="AW109" s="14" t="s">
        <v>43</v>
      </c>
      <c r="AX109" s="14" t="s">
        <v>23</v>
      </c>
      <c r="AY109" s="241" t="s">
        <v>137</v>
      </c>
    </row>
    <row r="110" s="2" customFormat="1" ht="37.8" customHeight="1">
      <c r="A110" s="41"/>
      <c r="B110" s="42"/>
      <c r="C110" s="207" t="s">
        <v>182</v>
      </c>
      <c r="D110" s="207" t="s">
        <v>140</v>
      </c>
      <c r="E110" s="208" t="s">
        <v>2679</v>
      </c>
      <c r="F110" s="209" t="s">
        <v>2680</v>
      </c>
      <c r="G110" s="210" t="s">
        <v>280</v>
      </c>
      <c r="H110" s="211">
        <v>522</v>
      </c>
      <c r="I110" s="212"/>
      <c r="J110" s="213">
        <f>ROUND(I110*H110,2)</f>
        <v>0</v>
      </c>
      <c r="K110" s="209" t="s">
        <v>281</v>
      </c>
      <c r="L110" s="47"/>
      <c r="M110" s="214" t="s">
        <v>36</v>
      </c>
      <c r="N110" s="215" t="s">
        <v>53</v>
      </c>
      <c r="O110" s="87"/>
      <c r="P110" s="216">
        <f>O110*H110</f>
        <v>0</v>
      </c>
      <c r="Q110" s="216">
        <v>0</v>
      </c>
      <c r="R110" s="216">
        <f>Q110*H110</f>
        <v>0</v>
      </c>
      <c r="S110" s="216">
        <v>0.01</v>
      </c>
      <c r="T110" s="217">
        <f>S110*H110</f>
        <v>5.2199999999999998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18" t="s">
        <v>150</v>
      </c>
      <c r="AT110" s="218" t="s">
        <v>140</v>
      </c>
      <c r="AU110" s="218" t="s">
        <v>91</v>
      </c>
      <c r="AY110" s="19" t="s">
        <v>137</v>
      </c>
      <c r="BE110" s="219">
        <f>IF(N110="základní",J110,0)</f>
        <v>0</v>
      </c>
      <c r="BF110" s="219">
        <f>IF(N110="snížená",J110,0)</f>
        <v>0</v>
      </c>
      <c r="BG110" s="219">
        <f>IF(N110="zákl. přenesená",J110,0)</f>
        <v>0</v>
      </c>
      <c r="BH110" s="219">
        <f>IF(N110="sníž. přenesená",J110,0)</f>
        <v>0</v>
      </c>
      <c r="BI110" s="219">
        <f>IF(N110="nulová",J110,0)</f>
        <v>0</v>
      </c>
      <c r="BJ110" s="19" t="s">
        <v>23</v>
      </c>
      <c r="BK110" s="219">
        <f>ROUND(I110*H110,2)</f>
        <v>0</v>
      </c>
      <c r="BL110" s="19" t="s">
        <v>150</v>
      </c>
      <c r="BM110" s="218" t="s">
        <v>2681</v>
      </c>
    </row>
    <row r="111" s="14" customFormat="1">
      <c r="A111" s="14"/>
      <c r="B111" s="231"/>
      <c r="C111" s="232"/>
      <c r="D111" s="222" t="s">
        <v>147</v>
      </c>
      <c r="E111" s="233" t="s">
        <v>36</v>
      </c>
      <c r="F111" s="234" t="s">
        <v>2682</v>
      </c>
      <c r="G111" s="232"/>
      <c r="H111" s="235">
        <v>522</v>
      </c>
      <c r="I111" s="236"/>
      <c r="J111" s="232"/>
      <c r="K111" s="232"/>
      <c r="L111" s="237"/>
      <c r="M111" s="238"/>
      <c r="N111" s="239"/>
      <c r="O111" s="239"/>
      <c r="P111" s="239"/>
      <c r="Q111" s="239"/>
      <c r="R111" s="239"/>
      <c r="S111" s="239"/>
      <c r="T111" s="240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1" t="s">
        <v>147</v>
      </c>
      <c r="AU111" s="241" t="s">
        <v>91</v>
      </c>
      <c r="AV111" s="14" t="s">
        <v>91</v>
      </c>
      <c r="AW111" s="14" t="s">
        <v>43</v>
      </c>
      <c r="AX111" s="14" t="s">
        <v>23</v>
      </c>
      <c r="AY111" s="241" t="s">
        <v>137</v>
      </c>
    </row>
    <row r="112" s="2" customFormat="1" ht="24.15" customHeight="1">
      <c r="A112" s="41"/>
      <c r="B112" s="42"/>
      <c r="C112" s="207" t="s">
        <v>277</v>
      </c>
      <c r="D112" s="207" t="s">
        <v>140</v>
      </c>
      <c r="E112" s="208" t="s">
        <v>2683</v>
      </c>
      <c r="F112" s="209" t="s">
        <v>2684</v>
      </c>
      <c r="G112" s="210" t="s">
        <v>225</v>
      </c>
      <c r="H112" s="211">
        <v>18.899999999999999</v>
      </c>
      <c r="I112" s="212"/>
      <c r="J112" s="213">
        <f>ROUND(I112*H112,2)</f>
        <v>0</v>
      </c>
      <c r="K112" s="209" t="s">
        <v>226</v>
      </c>
      <c r="L112" s="47"/>
      <c r="M112" s="214" t="s">
        <v>36</v>
      </c>
      <c r="N112" s="215" t="s">
        <v>53</v>
      </c>
      <c r="O112" s="87"/>
      <c r="P112" s="216">
        <f>O112*H112</f>
        <v>0</v>
      </c>
      <c r="Q112" s="216">
        <v>0</v>
      </c>
      <c r="R112" s="216">
        <f>Q112*H112</f>
        <v>0</v>
      </c>
      <c r="S112" s="216">
        <v>0.01065</v>
      </c>
      <c r="T112" s="217">
        <f>S112*H112</f>
        <v>0.20128499999999999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18" t="s">
        <v>150</v>
      </c>
      <c r="AT112" s="218" t="s">
        <v>140</v>
      </c>
      <c r="AU112" s="218" t="s">
        <v>91</v>
      </c>
      <c r="AY112" s="19" t="s">
        <v>137</v>
      </c>
      <c r="BE112" s="219">
        <f>IF(N112="základní",J112,0)</f>
        <v>0</v>
      </c>
      <c r="BF112" s="219">
        <f>IF(N112="snížená",J112,0)</f>
        <v>0</v>
      </c>
      <c r="BG112" s="219">
        <f>IF(N112="zákl. přenesená",J112,0)</f>
        <v>0</v>
      </c>
      <c r="BH112" s="219">
        <f>IF(N112="sníž. přenesená",J112,0)</f>
        <v>0</v>
      </c>
      <c r="BI112" s="219">
        <f>IF(N112="nulová",J112,0)</f>
        <v>0</v>
      </c>
      <c r="BJ112" s="19" t="s">
        <v>23</v>
      </c>
      <c r="BK112" s="219">
        <f>ROUND(I112*H112,2)</f>
        <v>0</v>
      </c>
      <c r="BL112" s="19" t="s">
        <v>150</v>
      </c>
      <c r="BM112" s="218" t="s">
        <v>2685</v>
      </c>
    </row>
    <row r="113" s="2" customFormat="1">
      <c r="A113" s="41"/>
      <c r="B113" s="42"/>
      <c r="C113" s="43"/>
      <c r="D113" s="256" t="s">
        <v>228</v>
      </c>
      <c r="E113" s="43"/>
      <c r="F113" s="257" t="s">
        <v>2686</v>
      </c>
      <c r="G113" s="43"/>
      <c r="H113" s="43"/>
      <c r="I113" s="258"/>
      <c r="J113" s="43"/>
      <c r="K113" s="43"/>
      <c r="L113" s="47"/>
      <c r="M113" s="259"/>
      <c r="N113" s="260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19" t="s">
        <v>228</v>
      </c>
      <c r="AU113" s="19" t="s">
        <v>91</v>
      </c>
    </row>
    <row r="114" s="14" customFormat="1">
      <c r="A114" s="14"/>
      <c r="B114" s="231"/>
      <c r="C114" s="232"/>
      <c r="D114" s="222" t="s">
        <v>147</v>
      </c>
      <c r="E114" s="233" t="s">
        <v>36</v>
      </c>
      <c r="F114" s="234" t="s">
        <v>2687</v>
      </c>
      <c r="G114" s="232"/>
      <c r="H114" s="235">
        <v>18.899999999999999</v>
      </c>
      <c r="I114" s="236"/>
      <c r="J114" s="232"/>
      <c r="K114" s="232"/>
      <c r="L114" s="237"/>
      <c r="M114" s="238"/>
      <c r="N114" s="239"/>
      <c r="O114" s="239"/>
      <c r="P114" s="239"/>
      <c r="Q114" s="239"/>
      <c r="R114" s="239"/>
      <c r="S114" s="239"/>
      <c r="T114" s="240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1" t="s">
        <v>147</v>
      </c>
      <c r="AU114" s="241" t="s">
        <v>91</v>
      </c>
      <c r="AV114" s="14" t="s">
        <v>91</v>
      </c>
      <c r="AW114" s="14" t="s">
        <v>43</v>
      </c>
      <c r="AX114" s="14" t="s">
        <v>23</v>
      </c>
      <c r="AY114" s="241" t="s">
        <v>137</v>
      </c>
    </row>
    <row r="115" s="2" customFormat="1" ht="37.8" customHeight="1">
      <c r="A115" s="41"/>
      <c r="B115" s="42"/>
      <c r="C115" s="207" t="s">
        <v>28</v>
      </c>
      <c r="D115" s="207" t="s">
        <v>140</v>
      </c>
      <c r="E115" s="208" t="s">
        <v>2688</v>
      </c>
      <c r="F115" s="209" t="s">
        <v>2689</v>
      </c>
      <c r="G115" s="210" t="s">
        <v>225</v>
      </c>
      <c r="H115" s="211">
        <v>108</v>
      </c>
      <c r="I115" s="212"/>
      <c r="J115" s="213">
        <f>ROUND(I115*H115,2)</f>
        <v>0</v>
      </c>
      <c r="K115" s="209" t="s">
        <v>226</v>
      </c>
      <c r="L115" s="47"/>
      <c r="M115" s="214" t="s">
        <v>36</v>
      </c>
      <c r="N115" s="215" t="s">
        <v>53</v>
      </c>
      <c r="O115" s="87"/>
      <c r="P115" s="216">
        <f>O115*H115</f>
        <v>0</v>
      </c>
      <c r="Q115" s="216">
        <v>0</v>
      </c>
      <c r="R115" s="216">
        <f>Q115*H115</f>
        <v>0</v>
      </c>
      <c r="S115" s="216">
        <v>0.025999999999999999</v>
      </c>
      <c r="T115" s="217">
        <f>S115*H115</f>
        <v>2.8079999999999998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218" t="s">
        <v>150</v>
      </c>
      <c r="AT115" s="218" t="s">
        <v>140</v>
      </c>
      <c r="AU115" s="218" t="s">
        <v>91</v>
      </c>
      <c r="AY115" s="19" t="s">
        <v>137</v>
      </c>
      <c r="BE115" s="219">
        <f>IF(N115="základní",J115,0)</f>
        <v>0</v>
      </c>
      <c r="BF115" s="219">
        <f>IF(N115="snížená",J115,0)</f>
        <v>0</v>
      </c>
      <c r="BG115" s="219">
        <f>IF(N115="zákl. přenesená",J115,0)</f>
        <v>0</v>
      </c>
      <c r="BH115" s="219">
        <f>IF(N115="sníž. přenesená",J115,0)</f>
        <v>0</v>
      </c>
      <c r="BI115" s="219">
        <f>IF(N115="nulová",J115,0)</f>
        <v>0</v>
      </c>
      <c r="BJ115" s="19" t="s">
        <v>23</v>
      </c>
      <c r="BK115" s="219">
        <f>ROUND(I115*H115,2)</f>
        <v>0</v>
      </c>
      <c r="BL115" s="19" t="s">
        <v>150</v>
      </c>
      <c r="BM115" s="218" t="s">
        <v>2690</v>
      </c>
    </row>
    <row r="116" s="2" customFormat="1">
      <c r="A116" s="41"/>
      <c r="B116" s="42"/>
      <c r="C116" s="43"/>
      <c r="D116" s="256" t="s">
        <v>228</v>
      </c>
      <c r="E116" s="43"/>
      <c r="F116" s="257" t="s">
        <v>2691</v>
      </c>
      <c r="G116" s="43"/>
      <c r="H116" s="43"/>
      <c r="I116" s="258"/>
      <c r="J116" s="43"/>
      <c r="K116" s="43"/>
      <c r="L116" s="47"/>
      <c r="M116" s="259"/>
      <c r="N116" s="260"/>
      <c r="O116" s="87"/>
      <c r="P116" s="87"/>
      <c r="Q116" s="87"/>
      <c r="R116" s="87"/>
      <c r="S116" s="87"/>
      <c r="T116" s="88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19" t="s">
        <v>228</v>
      </c>
      <c r="AU116" s="19" t="s">
        <v>91</v>
      </c>
    </row>
    <row r="117" s="14" customFormat="1">
      <c r="A117" s="14"/>
      <c r="B117" s="231"/>
      <c r="C117" s="232"/>
      <c r="D117" s="222" t="s">
        <v>147</v>
      </c>
      <c r="E117" s="233" t="s">
        <v>36</v>
      </c>
      <c r="F117" s="234" t="s">
        <v>2692</v>
      </c>
      <c r="G117" s="232"/>
      <c r="H117" s="235">
        <v>108</v>
      </c>
      <c r="I117" s="236"/>
      <c r="J117" s="232"/>
      <c r="K117" s="232"/>
      <c r="L117" s="237"/>
      <c r="M117" s="238"/>
      <c r="N117" s="239"/>
      <c r="O117" s="239"/>
      <c r="P117" s="239"/>
      <c r="Q117" s="239"/>
      <c r="R117" s="239"/>
      <c r="S117" s="239"/>
      <c r="T117" s="240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1" t="s">
        <v>147</v>
      </c>
      <c r="AU117" s="241" t="s">
        <v>91</v>
      </c>
      <c r="AV117" s="14" t="s">
        <v>91</v>
      </c>
      <c r="AW117" s="14" t="s">
        <v>43</v>
      </c>
      <c r="AX117" s="14" t="s">
        <v>23</v>
      </c>
      <c r="AY117" s="241" t="s">
        <v>137</v>
      </c>
    </row>
    <row r="118" s="2" customFormat="1" ht="49.05" customHeight="1">
      <c r="A118" s="41"/>
      <c r="B118" s="42"/>
      <c r="C118" s="207" t="s">
        <v>290</v>
      </c>
      <c r="D118" s="207" t="s">
        <v>140</v>
      </c>
      <c r="E118" s="208" t="s">
        <v>2693</v>
      </c>
      <c r="F118" s="209" t="s">
        <v>2694</v>
      </c>
      <c r="G118" s="210" t="s">
        <v>394</v>
      </c>
      <c r="H118" s="211">
        <v>11</v>
      </c>
      <c r="I118" s="212"/>
      <c r="J118" s="213">
        <f>ROUND(I118*H118,2)</f>
        <v>0</v>
      </c>
      <c r="K118" s="209" t="s">
        <v>226</v>
      </c>
      <c r="L118" s="47"/>
      <c r="M118" s="214" t="s">
        <v>36</v>
      </c>
      <c r="N118" s="215" t="s">
        <v>53</v>
      </c>
      <c r="O118" s="87"/>
      <c r="P118" s="216">
        <f>O118*H118</f>
        <v>0</v>
      </c>
      <c r="Q118" s="216">
        <v>0</v>
      </c>
      <c r="R118" s="216">
        <f>Q118*H118</f>
        <v>0</v>
      </c>
      <c r="S118" s="216">
        <v>0.024</v>
      </c>
      <c r="T118" s="217">
        <f>S118*H118</f>
        <v>0.26400000000000001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18" t="s">
        <v>150</v>
      </c>
      <c r="AT118" s="218" t="s">
        <v>140</v>
      </c>
      <c r="AU118" s="218" t="s">
        <v>91</v>
      </c>
      <c r="AY118" s="19" t="s">
        <v>137</v>
      </c>
      <c r="BE118" s="219">
        <f>IF(N118="základní",J118,0)</f>
        <v>0</v>
      </c>
      <c r="BF118" s="219">
        <f>IF(N118="snížená",J118,0)</f>
        <v>0</v>
      </c>
      <c r="BG118" s="219">
        <f>IF(N118="zákl. přenesená",J118,0)</f>
        <v>0</v>
      </c>
      <c r="BH118" s="219">
        <f>IF(N118="sníž. přenesená",J118,0)</f>
        <v>0</v>
      </c>
      <c r="BI118" s="219">
        <f>IF(N118="nulová",J118,0)</f>
        <v>0</v>
      </c>
      <c r="BJ118" s="19" t="s">
        <v>23</v>
      </c>
      <c r="BK118" s="219">
        <f>ROUND(I118*H118,2)</f>
        <v>0</v>
      </c>
      <c r="BL118" s="19" t="s">
        <v>150</v>
      </c>
      <c r="BM118" s="218" t="s">
        <v>2695</v>
      </c>
    </row>
    <row r="119" s="2" customFormat="1">
      <c r="A119" s="41"/>
      <c r="B119" s="42"/>
      <c r="C119" s="43"/>
      <c r="D119" s="256" t="s">
        <v>228</v>
      </c>
      <c r="E119" s="43"/>
      <c r="F119" s="257" t="s">
        <v>2696</v>
      </c>
      <c r="G119" s="43"/>
      <c r="H119" s="43"/>
      <c r="I119" s="258"/>
      <c r="J119" s="43"/>
      <c r="K119" s="43"/>
      <c r="L119" s="47"/>
      <c r="M119" s="259"/>
      <c r="N119" s="260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19" t="s">
        <v>228</v>
      </c>
      <c r="AU119" s="19" t="s">
        <v>91</v>
      </c>
    </row>
    <row r="120" s="14" customFormat="1">
      <c r="A120" s="14"/>
      <c r="B120" s="231"/>
      <c r="C120" s="232"/>
      <c r="D120" s="222" t="s">
        <v>147</v>
      </c>
      <c r="E120" s="233" t="s">
        <v>36</v>
      </c>
      <c r="F120" s="234" t="s">
        <v>290</v>
      </c>
      <c r="G120" s="232"/>
      <c r="H120" s="235">
        <v>11</v>
      </c>
      <c r="I120" s="236"/>
      <c r="J120" s="232"/>
      <c r="K120" s="232"/>
      <c r="L120" s="237"/>
      <c r="M120" s="238"/>
      <c r="N120" s="239"/>
      <c r="O120" s="239"/>
      <c r="P120" s="239"/>
      <c r="Q120" s="239"/>
      <c r="R120" s="239"/>
      <c r="S120" s="239"/>
      <c r="T120" s="240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1" t="s">
        <v>147</v>
      </c>
      <c r="AU120" s="241" t="s">
        <v>91</v>
      </c>
      <c r="AV120" s="14" t="s">
        <v>91</v>
      </c>
      <c r="AW120" s="14" t="s">
        <v>43</v>
      </c>
      <c r="AX120" s="14" t="s">
        <v>23</v>
      </c>
      <c r="AY120" s="241" t="s">
        <v>137</v>
      </c>
    </row>
    <row r="121" s="2" customFormat="1" ht="16.5" customHeight="1">
      <c r="A121" s="41"/>
      <c r="B121" s="42"/>
      <c r="C121" s="207" t="s">
        <v>8</v>
      </c>
      <c r="D121" s="207" t="s">
        <v>140</v>
      </c>
      <c r="E121" s="208" t="s">
        <v>2697</v>
      </c>
      <c r="F121" s="209" t="s">
        <v>2698</v>
      </c>
      <c r="G121" s="210" t="s">
        <v>225</v>
      </c>
      <c r="H121" s="211">
        <v>126.90000000000001</v>
      </c>
      <c r="I121" s="212"/>
      <c r="J121" s="213">
        <f>ROUND(I121*H121,2)</f>
        <v>0</v>
      </c>
      <c r="K121" s="209" t="s">
        <v>36</v>
      </c>
      <c r="L121" s="47"/>
      <c r="M121" s="214" t="s">
        <v>36</v>
      </c>
      <c r="N121" s="215" t="s">
        <v>53</v>
      </c>
      <c r="O121" s="87"/>
      <c r="P121" s="216">
        <f>O121*H121</f>
        <v>0</v>
      </c>
      <c r="Q121" s="216">
        <v>0</v>
      </c>
      <c r="R121" s="216">
        <f>Q121*H121</f>
        <v>0</v>
      </c>
      <c r="S121" s="216">
        <v>0.002</v>
      </c>
      <c r="T121" s="217">
        <f>S121*H121</f>
        <v>0.25380000000000003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18" t="s">
        <v>150</v>
      </c>
      <c r="AT121" s="218" t="s">
        <v>140</v>
      </c>
      <c r="AU121" s="218" t="s">
        <v>91</v>
      </c>
      <c r="AY121" s="19" t="s">
        <v>137</v>
      </c>
      <c r="BE121" s="219">
        <f>IF(N121="základní",J121,0)</f>
        <v>0</v>
      </c>
      <c r="BF121" s="219">
        <f>IF(N121="snížená",J121,0)</f>
        <v>0</v>
      </c>
      <c r="BG121" s="219">
        <f>IF(N121="zákl. přenesená",J121,0)</f>
        <v>0</v>
      </c>
      <c r="BH121" s="219">
        <f>IF(N121="sníž. přenesená",J121,0)</f>
        <v>0</v>
      </c>
      <c r="BI121" s="219">
        <f>IF(N121="nulová",J121,0)</f>
        <v>0</v>
      </c>
      <c r="BJ121" s="19" t="s">
        <v>23</v>
      </c>
      <c r="BK121" s="219">
        <f>ROUND(I121*H121,2)</f>
        <v>0</v>
      </c>
      <c r="BL121" s="19" t="s">
        <v>150</v>
      </c>
      <c r="BM121" s="218" t="s">
        <v>2699</v>
      </c>
    </row>
    <row r="122" s="14" customFormat="1">
      <c r="A122" s="14"/>
      <c r="B122" s="231"/>
      <c r="C122" s="232"/>
      <c r="D122" s="222" t="s">
        <v>147</v>
      </c>
      <c r="E122" s="233" t="s">
        <v>36</v>
      </c>
      <c r="F122" s="234" t="s">
        <v>2700</v>
      </c>
      <c r="G122" s="232"/>
      <c r="H122" s="235">
        <v>126.90000000000001</v>
      </c>
      <c r="I122" s="236"/>
      <c r="J122" s="232"/>
      <c r="K122" s="232"/>
      <c r="L122" s="237"/>
      <c r="M122" s="238"/>
      <c r="N122" s="239"/>
      <c r="O122" s="239"/>
      <c r="P122" s="239"/>
      <c r="Q122" s="239"/>
      <c r="R122" s="239"/>
      <c r="S122" s="239"/>
      <c r="T122" s="240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1" t="s">
        <v>147</v>
      </c>
      <c r="AU122" s="241" t="s">
        <v>91</v>
      </c>
      <c r="AV122" s="14" t="s">
        <v>91</v>
      </c>
      <c r="AW122" s="14" t="s">
        <v>43</v>
      </c>
      <c r="AX122" s="14" t="s">
        <v>23</v>
      </c>
      <c r="AY122" s="241" t="s">
        <v>137</v>
      </c>
    </row>
    <row r="123" s="2" customFormat="1" ht="37.8" customHeight="1">
      <c r="A123" s="41"/>
      <c r="B123" s="42"/>
      <c r="C123" s="207" t="s">
        <v>301</v>
      </c>
      <c r="D123" s="207" t="s">
        <v>140</v>
      </c>
      <c r="E123" s="208" t="s">
        <v>2701</v>
      </c>
      <c r="F123" s="209" t="s">
        <v>2702</v>
      </c>
      <c r="G123" s="210" t="s">
        <v>234</v>
      </c>
      <c r="H123" s="211">
        <v>141</v>
      </c>
      <c r="I123" s="212"/>
      <c r="J123" s="213">
        <f>ROUND(I123*H123,2)</f>
        <v>0</v>
      </c>
      <c r="K123" s="209" t="s">
        <v>226</v>
      </c>
      <c r="L123" s="47"/>
      <c r="M123" s="214" t="s">
        <v>36</v>
      </c>
      <c r="N123" s="215" t="s">
        <v>53</v>
      </c>
      <c r="O123" s="87"/>
      <c r="P123" s="216">
        <f>O123*H123</f>
        <v>0</v>
      </c>
      <c r="Q123" s="216">
        <v>0</v>
      </c>
      <c r="R123" s="216">
        <f>Q123*H123</f>
        <v>0</v>
      </c>
      <c r="S123" s="216">
        <v>0</v>
      </c>
      <c r="T123" s="217">
        <f>S123*H123</f>
        <v>0</v>
      </c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R123" s="218" t="s">
        <v>150</v>
      </c>
      <c r="AT123" s="218" t="s">
        <v>140</v>
      </c>
      <c r="AU123" s="218" t="s">
        <v>91</v>
      </c>
      <c r="AY123" s="19" t="s">
        <v>137</v>
      </c>
      <c r="BE123" s="219">
        <f>IF(N123="základní",J123,0)</f>
        <v>0</v>
      </c>
      <c r="BF123" s="219">
        <f>IF(N123="snížená",J123,0)</f>
        <v>0</v>
      </c>
      <c r="BG123" s="219">
        <f>IF(N123="zákl. přenesená",J123,0)</f>
        <v>0</v>
      </c>
      <c r="BH123" s="219">
        <f>IF(N123="sníž. přenesená",J123,0)</f>
        <v>0</v>
      </c>
      <c r="BI123" s="219">
        <f>IF(N123="nulová",J123,0)</f>
        <v>0</v>
      </c>
      <c r="BJ123" s="19" t="s">
        <v>23</v>
      </c>
      <c r="BK123" s="219">
        <f>ROUND(I123*H123,2)</f>
        <v>0</v>
      </c>
      <c r="BL123" s="19" t="s">
        <v>150</v>
      </c>
      <c r="BM123" s="218" t="s">
        <v>2703</v>
      </c>
    </row>
    <row r="124" s="2" customFormat="1">
      <c r="A124" s="41"/>
      <c r="B124" s="42"/>
      <c r="C124" s="43"/>
      <c r="D124" s="256" t="s">
        <v>228</v>
      </c>
      <c r="E124" s="43"/>
      <c r="F124" s="257" t="s">
        <v>2704</v>
      </c>
      <c r="G124" s="43"/>
      <c r="H124" s="43"/>
      <c r="I124" s="258"/>
      <c r="J124" s="43"/>
      <c r="K124" s="43"/>
      <c r="L124" s="47"/>
      <c r="M124" s="259"/>
      <c r="N124" s="260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19" t="s">
        <v>228</v>
      </c>
      <c r="AU124" s="19" t="s">
        <v>91</v>
      </c>
    </row>
    <row r="125" s="14" customFormat="1">
      <c r="A125" s="14"/>
      <c r="B125" s="231"/>
      <c r="C125" s="232"/>
      <c r="D125" s="222" t="s">
        <v>147</v>
      </c>
      <c r="E125" s="233" t="s">
        <v>36</v>
      </c>
      <c r="F125" s="234" t="s">
        <v>2705</v>
      </c>
      <c r="G125" s="232"/>
      <c r="H125" s="235">
        <v>141</v>
      </c>
      <c r="I125" s="236"/>
      <c r="J125" s="232"/>
      <c r="K125" s="232"/>
      <c r="L125" s="237"/>
      <c r="M125" s="238"/>
      <c r="N125" s="239"/>
      <c r="O125" s="239"/>
      <c r="P125" s="239"/>
      <c r="Q125" s="239"/>
      <c r="R125" s="239"/>
      <c r="S125" s="239"/>
      <c r="T125" s="240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1" t="s">
        <v>147</v>
      </c>
      <c r="AU125" s="241" t="s">
        <v>91</v>
      </c>
      <c r="AV125" s="14" t="s">
        <v>91</v>
      </c>
      <c r="AW125" s="14" t="s">
        <v>43</v>
      </c>
      <c r="AX125" s="14" t="s">
        <v>23</v>
      </c>
      <c r="AY125" s="241" t="s">
        <v>137</v>
      </c>
    </row>
    <row r="126" s="2" customFormat="1" ht="37.8" customHeight="1">
      <c r="A126" s="41"/>
      <c r="B126" s="42"/>
      <c r="C126" s="207" t="s">
        <v>308</v>
      </c>
      <c r="D126" s="207" t="s">
        <v>140</v>
      </c>
      <c r="E126" s="208" t="s">
        <v>2706</v>
      </c>
      <c r="F126" s="209" t="s">
        <v>2707</v>
      </c>
      <c r="G126" s="210" t="s">
        <v>234</v>
      </c>
      <c r="H126" s="211">
        <v>141</v>
      </c>
      <c r="I126" s="212"/>
      <c r="J126" s="213">
        <f>ROUND(I126*H126,2)</f>
        <v>0</v>
      </c>
      <c r="K126" s="209" t="s">
        <v>226</v>
      </c>
      <c r="L126" s="47"/>
      <c r="M126" s="214" t="s">
        <v>36</v>
      </c>
      <c r="N126" s="215" t="s">
        <v>53</v>
      </c>
      <c r="O126" s="87"/>
      <c r="P126" s="216">
        <f>O126*H126</f>
        <v>0</v>
      </c>
      <c r="Q126" s="216">
        <v>0</v>
      </c>
      <c r="R126" s="216">
        <f>Q126*H126</f>
        <v>0</v>
      </c>
      <c r="S126" s="216">
        <v>0</v>
      </c>
      <c r="T126" s="217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18" t="s">
        <v>150</v>
      </c>
      <c r="AT126" s="218" t="s">
        <v>140</v>
      </c>
      <c r="AU126" s="218" t="s">
        <v>91</v>
      </c>
      <c r="AY126" s="19" t="s">
        <v>137</v>
      </c>
      <c r="BE126" s="219">
        <f>IF(N126="základní",J126,0)</f>
        <v>0</v>
      </c>
      <c r="BF126" s="219">
        <f>IF(N126="snížená",J126,0)</f>
        <v>0</v>
      </c>
      <c r="BG126" s="219">
        <f>IF(N126="zákl. přenesená",J126,0)</f>
        <v>0</v>
      </c>
      <c r="BH126" s="219">
        <f>IF(N126="sníž. přenesená",J126,0)</f>
        <v>0</v>
      </c>
      <c r="BI126" s="219">
        <f>IF(N126="nulová",J126,0)</f>
        <v>0</v>
      </c>
      <c r="BJ126" s="19" t="s">
        <v>23</v>
      </c>
      <c r="BK126" s="219">
        <f>ROUND(I126*H126,2)</f>
        <v>0</v>
      </c>
      <c r="BL126" s="19" t="s">
        <v>150</v>
      </c>
      <c r="BM126" s="218" t="s">
        <v>2708</v>
      </c>
    </row>
    <row r="127" s="2" customFormat="1">
      <c r="A127" s="41"/>
      <c r="B127" s="42"/>
      <c r="C127" s="43"/>
      <c r="D127" s="256" t="s">
        <v>228</v>
      </c>
      <c r="E127" s="43"/>
      <c r="F127" s="257" t="s">
        <v>2709</v>
      </c>
      <c r="G127" s="43"/>
      <c r="H127" s="43"/>
      <c r="I127" s="258"/>
      <c r="J127" s="43"/>
      <c r="K127" s="43"/>
      <c r="L127" s="47"/>
      <c r="M127" s="259"/>
      <c r="N127" s="260"/>
      <c r="O127" s="87"/>
      <c r="P127" s="87"/>
      <c r="Q127" s="87"/>
      <c r="R127" s="87"/>
      <c r="S127" s="87"/>
      <c r="T127" s="88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19" t="s">
        <v>228</v>
      </c>
      <c r="AU127" s="19" t="s">
        <v>91</v>
      </c>
    </row>
    <row r="128" s="14" customFormat="1">
      <c r="A128" s="14"/>
      <c r="B128" s="231"/>
      <c r="C128" s="232"/>
      <c r="D128" s="222" t="s">
        <v>147</v>
      </c>
      <c r="E128" s="233" t="s">
        <v>36</v>
      </c>
      <c r="F128" s="234" t="s">
        <v>1049</v>
      </c>
      <c r="G128" s="232"/>
      <c r="H128" s="235">
        <v>141</v>
      </c>
      <c r="I128" s="236"/>
      <c r="J128" s="232"/>
      <c r="K128" s="232"/>
      <c r="L128" s="237"/>
      <c r="M128" s="238"/>
      <c r="N128" s="239"/>
      <c r="O128" s="239"/>
      <c r="P128" s="239"/>
      <c r="Q128" s="239"/>
      <c r="R128" s="239"/>
      <c r="S128" s="239"/>
      <c r="T128" s="240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1" t="s">
        <v>147</v>
      </c>
      <c r="AU128" s="241" t="s">
        <v>91</v>
      </c>
      <c r="AV128" s="14" t="s">
        <v>91</v>
      </c>
      <c r="AW128" s="14" t="s">
        <v>43</v>
      </c>
      <c r="AX128" s="14" t="s">
        <v>23</v>
      </c>
      <c r="AY128" s="241" t="s">
        <v>137</v>
      </c>
    </row>
    <row r="129" s="2" customFormat="1" ht="37.8" customHeight="1">
      <c r="A129" s="41"/>
      <c r="B129" s="42"/>
      <c r="C129" s="207" t="s">
        <v>318</v>
      </c>
      <c r="D129" s="207" t="s">
        <v>140</v>
      </c>
      <c r="E129" s="208" t="s">
        <v>836</v>
      </c>
      <c r="F129" s="209" t="s">
        <v>837</v>
      </c>
      <c r="G129" s="210" t="s">
        <v>225</v>
      </c>
      <c r="H129" s="211">
        <v>115.59999999999999</v>
      </c>
      <c r="I129" s="212"/>
      <c r="J129" s="213">
        <f>ROUND(I129*H129,2)</f>
        <v>0</v>
      </c>
      <c r="K129" s="209" t="s">
        <v>226</v>
      </c>
      <c r="L129" s="47"/>
      <c r="M129" s="214" t="s">
        <v>36</v>
      </c>
      <c r="N129" s="215" t="s">
        <v>53</v>
      </c>
      <c r="O129" s="87"/>
      <c r="P129" s="216">
        <f>O129*H129</f>
        <v>0</v>
      </c>
      <c r="Q129" s="216">
        <v>0.00012999999999999999</v>
      </c>
      <c r="R129" s="216">
        <f>Q129*H129</f>
        <v>0.015027999999999998</v>
      </c>
      <c r="S129" s="216">
        <v>0</v>
      </c>
      <c r="T129" s="217">
        <f>S129*H129</f>
        <v>0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18" t="s">
        <v>150</v>
      </c>
      <c r="AT129" s="218" t="s">
        <v>140</v>
      </c>
      <c r="AU129" s="218" t="s">
        <v>91</v>
      </c>
      <c r="AY129" s="19" t="s">
        <v>137</v>
      </c>
      <c r="BE129" s="219">
        <f>IF(N129="základní",J129,0)</f>
        <v>0</v>
      </c>
      <c r="BF129" s="219">
        <f>IF(N129="snížená",J129,0)</f>
        <v>0</v>
      </c>
      <c r="BG129" s="219">
        <f>IF(N129="zákl. přenesená",J129,0)</f>
        <v>0</v>
      </c>
      <c r="BH129" s="219">
        <f>IF(N129="sníž. přenesená",J129,0)</f>
        <v>0</v>
      </c>
      <c r="BI129" s="219">
        <f>IF(N129="nulová",J129,0)</f>
        <v>0</v>
      </c>
      <c r="BJ129" s="19" t="s">
        <v>23</v>
      </c>
      <c r="BK129" s="219">
        <f>ROUND(I129*H129,2)</f>
        <v>0</v>
      </c>
      <c r="BL129" s="19" t="s">
        <v>150</v>
      </c>
      <c r="BM129" s="218" t="s">
        <v>2710</v>
      </c>
    </row>
    <row r="130" s="2" customFormat="1">
      <c r="A130" s="41"/>
      <c r="B130" s="42"/>
      <c r="C130" s="43"/>
      <c r="D130" s="256" t="s">
        <v>228</v>
      </c>
      <c r="E130" s="43"/>
      <c r="F130" s="257" t="s">
        <v>839</v>
      </c>
      <c r="G130" s="43"/>
      <c r="H130" s="43"/>
      <c r="I130" s="258"/>
      <c r="J130" s="43"/>
      <c r="K130" s="43"/>
      <c r="L130" s="47"/>
      <c r="M130" s="259"/>
      <c r="N130" s="260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19" t="s">
        <v>228</v>
      </c>
      <c r="AU130" s="19" t="s">
        <v>91</v>
      </c>
    </row>
    <row r="131" s="14" customFormat="1">
      <c r="A131" s="14"/>
      <c r="B131" s="231"/>
      <c r="C131" s="232"/>
      <c r="D131" s="222" t="s">
        <v>147</v>
      </c>
      <c r="E131" s="233" t="s">
        <v>36</v>
      </c>
      <c r="F131" s="234" t="s">
        <v>2711</v>
      </c>
      <c r="G131" s="232"/>
      <c r="H131" s="235">
        <v>115.59999999999999</v>
      </c>
      <c r="I131" s="236"/>
      <c r="J131" s="232"/>
      <c r="K131" s="232"/>
      <c r="L131" s="237"/>
      <c r="M131" s="238"/>
      <c r="N131" s="239"/>
      <c r="O131" s="239"/>
      <c r="P131" s="239"/>
      <c r="Q131" s="239"/>
      <c r="R131" s="239"/>
      <c r="S131" s="239"/>
      <c r="T131" s="240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1" t="s">
        <v>147</v>
      </c>
      <c r="AU131" s="241" t="s">
        <v>91</v>
      </c>
      <c r="AV131" s="14" t="s">
        <v>91</v>
      </c>
      <c r="AW131" s="14" t="s">
        <v>43</v>
      </c>
      <c r="AX131" s="14" t="s">
        <v>23</v>
      </c>
      <c r="AY131" s="241" t="s">
        <v>137</v>
      </c>
    </row>
    <row r="132" s="2" customFormat="1" ht="37.8" customHeight="1">
      <c r="A132" s="41"/>
      <c r="B132" s="42"/>
      <c r="C132" s="207" t="s">
        <v>322</v>
      </c>
      <c r="D132" s="207" t="s">
        <v>140</v>
      </c>
      <c r="E132" s="208" t="s">
        <v>843</v>
      </c>
      <c r="F132" s="209" t="s">
        <v>844</v>
      </c>
      <c r="G132" s="210" t="s">
        <v>225</v>
      </c>
      <c r="H132" s="211">
        <v>126.90000000000001</v>
      </c>
      <c r="I132" s="212"/>
      <c r="J132" s="213">
        <f>ROUND(I132*H132,2)</f>
        <v>0</v>
      </c>
      <c r="K132" s="209" t="s">
        <v>226</v>
      </c>
      <c r="L132" s="47"/>
      <c r="M132" s="214" t="s">
        <v>36</v>
      </c>
      <c r="N132" s="215" t="s">
        <v>53</v>
      </c>
      <c r="O132" s="87"/>
      <c r="P132" s="216">
        <f>O132*H132</f>
        <v>0</v>
      </c>
      <c r="Q132" s="216">
        <v>3.9499999999999998E-05</v>
      </c>
      <c r="R132" s="216">
        <f>Q132*H132</f>
        <v>0.0050125500000000002</v>
      </c>
      <c r="S132" s="216">
        <v>0</v>
      </c>
      <c r="T132" s="217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18" t="s">
        <v>150</v>
      </c>
      <c r="AT132" s="218" t="s">
        <v>140</v>
      </c>
      <c r="AU132" s="218" t="s">
        <v>91</v>
      </c>
      <c r="AY132" s="19" t="s">
        <v>137</v>
      </c>
      <c r="BE132" s="219">
        <f>IF(N132="základní",J132,0)</f>
        <v>0</v>
      </c>
      <c r="BF132" s="219">
        <f>IF(N132="snížená",J132,0)</f>
        <v>0</v>
      </c>
      <c r="BG132" s="219">
        <f>IF(N132="zákl. přenesená",J132,0)</f>
        <v>0</v>
      </c>
      <c r="BH132" s="219">
        <f>IF(N132="sníž. přenesená",J132,0)</f>
        <v>0</v>
      </c>
      <c r="BI132" s="219">
        <f>IF(N132="nulová",J132,0)</f>
        <v>0</v>
      </c>
      <c r="BJ132" s="19" t="s">
        <v>23</v>
      </c>
      <c r="BK132" s="219">
        <f>ROUND(I132*H132,2)</f>
        <v>0</v>
      </c>
      <c r="BL132" s="19" t="s">
        <v>150</v>
      </c>
      <c r="BM132" s="218" t="s">
        <v>2712</v>
      </c>
    </row>
    <row r="133" s="2" customFormat="1">
      <c r="A133" s="41"/>
      <c r="B133" s="42"/>
      <c r="C133" s="43"/>
      <c r="D133" s="256" t="s">
        <v>228</v>
      </c>
      <c r="E133" s="43"/>
      <c r="F133" s="257" t="s">
        <v>846</v>
      </c>
      <c r="G133" s="43"/>
      <c r="H133" s="43"/>
      <c r="I133" s="258"/>
      <c r="J133" s="43"/>
      <c r="K133" s="43"/>
      <c r="L133" s="47"/>
      <c r="M133" s="259"/>
      <c r="N133" s="260"/>
      <c r="O133" s="87"/>
      <c r="P133" s="87"/>
      <c r="Q133" s="87"/>
      <c r="R133" s="87"/>
      <c r="S133" s="87"/>
      <c r="T133" s="88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T133" s="19" t="s">
        <v>228</v>
      </c>
      <c r="AU133" s="19" t="s">
        <v>91</v>
      </c>
    </row>
    <row r="134" s="14" customFormat="1">
      <c r="A134" s="14"/>
      <c r="B134" s="231"/>
      <c r="C134" s="232"/>
      <c r="D134" s="222" t="s">
        <v>147</v>
      </c>
      <c r="E134" s="233" t="s">
        <v>36</v>
      </c>
      <c r="F134" s="234" t="s">
        <v>2700</v>
      </c>
      <c r="G134" s="232"/>
      <c r="H134" s="235">
        <v>126.90000000000001</v>
      </c>
      <c r="I134" s="236"/>
      <c r="J134" s="232"/>
      <c r="K134" s="232"/>
      <c r="L134" s="237"/>
      <c r="M134" s="238"/>
      <c r="N134" s="239"/>
      <c r="O134" s="239"/>
      <c r="P134" s="239"/>
      <c r="Q134" s="239"/>
      <c r="R134" s="239"/>
      <c r="S134" s="239"/>
      <c r="T134" s="240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1" t="s">
        <v>147</v>
      </c>
      <c r="AU134" s="241" t="s">
        <v>91</v>
      </c>
      <c r="AV134" s="14" t="s">
        <v>91</v>
      </c>
      <c r="AW134" s="14" t="s">
        <v>43</v>
      </c>
      <c r="AX134" s="14" t="s">
        <v>82</v>
      </c>
      <c r="AY134" s="241" t="s">
        <v>137</v>
      </c>
    </row>
    <row r="135" s="2" customFormat="1" ht="16.5" customHeight="1">
      <c r="A135" s="41"/>
      <c r="B135" s="42"/>
      <c r="C135" s="207" t="s">
        <v>331</v>
      </c>
      <c r="D135" s="207" t="s">
        <v>140</v>
      </c>
      <c r="E135" s="208" t="s">
        <v>2713</v>
      </c>
      <c r="F135" s="209" t="s">
        <v>2714</v>
      </c>
      <c r="G135" s="210" t="s">
        <v>234</v>
      </c>
      <c r="H135" s="211">
        <v>12.779999999999999</v>
      </c>
      <c r="I135" s="212"/>
      <c r="J135" s="213">
        <f>ROUND(I135*H135,2)</f>
        <v>0</v>
      </c>
      <c r="K135" s="209" t="s">
        <v>281</v>
      </c>
      <c r="L135" s="47"/>
      <c r="M135" s="214" t="s">
        <v>36</v>
      </c>
      <c r="N135" s="215" t="s">
        <v>53</v>
      </c>
      <c r="O135" s="87"/>
      <c r="P135" s="216">
        <f>O135*H135</f>
        <v>0</v>
      </c>
      <c r="Q135" s="216">
        <v>0</v>
      </c>
      <c r="R135" s="216">
        <f>Q135*H135</f>
        <v>0</v>
      </c>
      <c r="S135" s="216">
        <v>2.3999999999999999</v>
      </c>
      <c r="T135" s="217">
        <f>S135*H135</f>
        <v>30.671999999999997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18" t="s">
        <v>150</v>
      </c>
      <c r="AT135" s="218" t="s">
        <v>140</v>
      </c>
      <c r="AU135" s="218" t="s">
        <v>91</v>
      </c>
      <c r="AY135" s="19" t="s">
        <v>137</v>
      </c>
      <c r="BE135" s="219">
        <f>IF(N135="základní",J135,0)</f>
        <v>0</v>
      </c>
      <c r="BF135" s="219">
        <f>IF(N135="snížená",J135,0)</f>
        <v>0</v>
      </c>
      <c r="BG135" s="219">
        <f>IF(N135="zákl. přenesená",J135,0)</f>
        <v>0</v>
      </c>
      <c r="BH135" s="219">
        <f>IF(N135="sníž. přenesená",J135,0)</f>
        <v>0</v>
      </c>
      <c r="BI135" s="219">
        <f>IF(N135="nulová",J135,0)</f>
        <v>0</v>
      </c>
      <c r="BJ135" s="19" t="s">
        <v>23</v>
      </c>
      <c r="BK135" s="219">
        <f>ROUND(I135*H135,2)</f>
        <v>0</v>
      </c>
      <c r="BL135" s="19" t="s">
        <v>150</v>
      </c>
      <c r="BM135" s="218" t="s">
        <v>2715</v>
      </c>
    </row>
    <row r="136" s="13" customFormat="1">
      <c r="A136" s="13"/>
      <c r="B136" s="220"/>
      <c r="C136" s="221"/>
      <c r="D136" s="222" t="s">
        <v>147</v>
      </c>
      <c r="E136" s="223" t="s">
        <v>36</v>
      </c>
      <c r="F136" s="224" t="s">
        <v>2654</v>
      </c>
      <c r="G136" s="221"/>
      <c r="H136" s="223" t="s">
        <v>36</v>
      </c>
      <c r="I136" s="225"/>
      <c r="J136" s="221"/>
      <c r="K136" s="221"/>
      <c r="L136" s="226"/>
      <c r="M136" s="227"/>
      <c r="N136" s="228"/>
      <c r="O136" s="228"/>
      <c r="P136" s="228"/>
      <c r="Q136" s="228"/>
      <c r="R136" s="228"/>
      <c r="S136" s="228"/>
      <c r="T136" s="229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0" t="s">
        <v>147</v>
      </c>
      <c r="AU136" s="230" t="s">
        <v>91</v>
      </c>
      <c r="AV136" s="13" t="s">
        <v>23</v>
      </c>
      <c r="AW136" s="13" t="s">
        <v>43</v>
      </c>
      <c r="AX136" s="13" t="s">
        <v>82</v>
      </c>
      <c r="AY136" s="230" t="s">
        <v>137</v>
      </c>
    </row>
    <row r="137" s="14" customFormat="1">
      <c r="A137" s="14"/>
      <c r="B137" s="231"/>
      <c r="C137" s="232"/>
      <c r="D137" s="222" t="s">
        <v>147</v>
      </c>
      <c r="E137" s="233" t="s">
        <v>36</v>
      </c>
      <c r="F137" s="234" t="s">
        <v>2716</v>
      </c>
      <c r="G137" s="232"/>
      <c r="H137" s="235">
        <v>12.779999999999999</v>
      </c>
      <c r="I137" s="236"/>
      <c r="J137" s="232"/>
      <c r="K137" s="232"/>
      <c r="L137" s="237"/>
      <c r="M137" s="238"/>
      <c r="N137" s="239"/>
      <c r="O137" s="239"/>
      <c r="P137" s="239"/>
      <c r="Q137" s="239"/>
      <c r="R137" s="239"/>
      <c r="S137" s="239"/>
      <c r="T137" s="240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1" t="s">
        <v>147</v>
      </c>
      <c r="AU137" s="241" t="s">
        <v>91</v>
      </c>
      <c r="AV137" s="14" t="s">
        <v>91</v>
      </c>
      <c r="AW137" s="14" t="s">
        <v>43</v>
      </c>
      <c r="AX137" s="14" t="s">
        <v>23</v>
      </c>
      <c r="AY137" s="241" t="s">
        <v>137</v>
      </c>
    </row>
    <row r="138" s="2" customFormat="1" ht="44.25" customHeight="1">
      <c r="A138" s="41"/>
      <c r="B138" s="42"/>
      <c r="C138" s="207" t="s">
        <v>337</v>
      </c>
      <c r="D138" s="207" t="s">
        <v>140</v>
      </c>
      <c r="E138" s="208" t="s">
        <v>2717</v>
      </c>
      <c r="F138" s="209" t="s">
        <v>2718</v>
      </c>
      <c r="G138" s="210" t="s">
        <v>225</v>
      </c>
      <c r="H138" s="211">
        <v>30.600000000000001</v>
      </c>
      <c r="I138" s="212"/>
      <c r="J138" s="213">
        <f>ROUND(I138*H138,2)</f>
        <v>0</v>
      </c>
      <c r="K138" s="209" t="s">
        <v>226</v>
      </c>
      <c r="L138" s="47"/>
      <c r="M138" s="214" t="s">
        <v>36</v>
      </c>
      <c r="N138" s="215" t="s">
        <v>53</v>
      </c>
      <c r="O138" s="87"/>
      <c r="P138" s="216">
        <f>O138*H138</f>
        <v>0</v>
      </c>
      <c r="Q138" s="216">
        <v>0</v>
      </c>
      <c r="R138" s="216">
        <f>Q138*H138</f>
        <v>0</v>
      </c>
      <c r="S138" s="216">
        <v>0.13100000000000001</v>
      </c>
      <c r="T138" s="217">
        <f>S138*H138</f>
        <v>4.0086000000000004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18" t="s">
        <v>150</v>
      </c>
      <c r="AT138" s="218" t="s">
        <v>140</v>
      </c>
      <c r="AU138" s="218" t="s">
        <v>91</v>
      </c>
      <c r="AY138" s="19" t="s">
        <v>137</v>
      </c>
      <c r="BE138" s="219">
        <f>IF(N138="základní",J138,0)</f>
        <v>0</v>
      </c>
      <c r="BF138" s="219">
        <f>IF(N138="snížená",J138,0)</f>
        <v>0</v>
      </c>
      <c r="BG138" s="219">
        <f>IF(N138="zákl. přenesená",J138,0)</f>
        <v>0</v>
      </c>
      <c r="BH138" s="219">
        <f>IF(N138="sníž. přenesená",J138,0)</f>
        <v>0</v>
      </c>
      <c r="BI138" s="219">
        <f>IF(N138="nulová",J138,0)</f>
        <v>0</v>
      </c>
      <c r="BJ138" s="19" t="s">
        <v>23</v>
      </c>
      <c r="BK138" s="219">
        <f>ROUND(I138*H138,2)</f>
        <v>0</v>
      </c>
      <c r="BL138" s="19" t="s">
        <v>150</v>
      </c>
      <c r="BM138" s="218" t="s">
        <v>2719</v>
      </c>
    </row>
    <row r="139" s="2" customFormat="1">
      <c r="A139" s="41"/>
      <c r="B139" s="42"/>
      <c r="C139" s="43"/>
      <c r="D139" s="256" t="s">
        <v>228</v>
      </c>
      <c r="E139" s="43"/>
      <c r="F139" s="257" t="s">
        <v>2720</v>
      </c>
      <c r="G139" s="43"/>
      <c r="H139" s="43"/>
      <c r="I139" s="258"/>
      <c r="J139" s="43"/>
      <c r="K139" s="43"/>
      <c r="L139" s="47"/>
      <c r="M139" s="259"/>
      <c r="N139" s="260"/>
      <c r="O139" s="87"/>
      <c r="P139" s="87"/>
      <c r="Q139" s="87"/>
      <c r="R139" s="87"/>
      <c r="S139" s="87"/>
      <c r="T139" s="88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19" t="s">
        <v>228</v>
      </c>
      <c r="AU139" s="19" t="s">
        <v>91</v>
      </c>
    </row>
    <row r="140" s="14" customFormat="1">
      <c r="A140" s="14"/>
      <c r="B140" s="231"/>
      <c r="C140" s="232"/>
      <c r="D140" s="222" t="s">
        <v>147</v>
      </c>
      <c r="E140" s="233" t="s">
        <v>36</v>
      </c>
      <c r="F140" s="234" t="s">
        <v>2721</v>
      </c>
      <c r="G140" s="232"/>
      <c r="H140" s="235">
        <v>30.600000000000001</v>
      </c>
      <c r="I140" s="236"/>
      <c r="J140" s="232"/>
      <c r="K140" s="232"/>
      <c r="L140" s="237"/>
      <c r="M140" s="238"/>
      <c r="N140" s="239"/>
      <c r="O140" s="239"/>
      <c r="P140" s="239"/>
      <c r="Q140" s="239"/>
      <c r="R140" s="239"/>
      <c r="S140" s="239"/>
      <c r="T140" s="240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1" t="s">
        <v>147</v>
      </c>
      <c r="AU140" s="241" t="s">
        <v>91</v>
      </c>
      <c r="AV140" s="14" t="s">
        <v>91</v>
      </c>
      <c r="AW140" s="14" t="s">
        <v>43</v>
      </c>
      <c r="AX140" s="14" t="s">
        <v>82</v>
      </c>
      <c r="AY140" s="241" t="s">
        <v>137</v>
      </c>
    </row>
    <row r="141" s="2" customFormat="1" ht="37.8" customHeight="1">
      <c r="A141" s="41"/>
      <c r="B141" s="42"/>
      <c r="C141" s="207" t="s">
        <v>343</v>
      </c>
      <c r="D141" s="207" t="s">
        <v>140</v>
      </c>
      <c r="E141" s="208" t="s">
        <v>2722</v>
      </c>
      <c r="F141" s="209" t="s">
        <v>2723</v>
      </c>
      <c r="G141" s="210" t="s">
        <v>234</v>
      </c>
      <c r="H141" s="211">
        <v>62.460000000000001</v>
      </c>
      <c r="I141" s="212"/>
      <c r="J141" s="213">
        <f>ROUND(I141*H141,2)</f>
        <v>0</v>
      </c>
      <c r="K141" s="209" t="s">
        <v>226</v>
      </c>
      <c r="L141" s="47"/>
      <c r="M141" s="214" t="s">
        <v>36</v>
      </c>
      <c r="N141" s="215" t="s">
        <v>53</v>
      </c>
      <c r="O141" s="87"/>
      <c r="P141" s="216">
        <f>O141*H141</f>
        <v>0</v>
      </c>
      <c r="Q141" s="216">
        <v>0</v>
      </c>
      <c r="R141" s="216">
        <f>Q141*H141</f>
        <v>0</v>
      </c>
      <c r="S141" s="216">
        <v>1.95</v>
      </c>
      <c r="T141" s="217">
        <f>S141*H141</f>
        <v>121.797</v>
      </c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R141" s="218" t="s">
        <v>150</v>
      </c>
      <c r="AT141" s="218" t="s">
        <v>140</v>
      </c>
      <c r="AU141" s="218" t="s">
        <v>91</v>
      </c>
      <c r="AY141" s="19" t="s">
        <v>137</v>
      </c>
      <c r="BE141" s="219">
        <f>IF(N141="základní",J141,0)</f>
        <v>0</v>
      </c>
      <c r="BF141" s="219">
        <f>IF(N141="snížená",J141,0)</f>
        <v>0</v>
      </c>
      <c r="BG141" s="219">
        <f>IF(N141="zákl. přenesená",J141,0)</f>
        <v>0</v>
      </c>
      <c r="BH141" s="219">
        <f>IF(N141="sníž. přenesená",J141,0)</f>
        <v>0</v>
      </c>
      <c r="BI141" s="219">
        <f>IF(N141="nulová",J141,0)</f>
        <v>0</v>
      </c>
      <c r="BJ141" s="19" t="s">
        <v>23</v>
      </c>
      <c r="BK141" s="219">
        <f>ROUND(I141*H141,2)</f>
        <v>0</v>
      </c>
      <c r="BL141" s="19" t="s">
        <v>150</v>
      </c>
      <c r="BM141" s="218" t="s">
        <v>2724</v>
      </c>
    </row>
    <row r="142" s="2" customFormat="1">
      <c r="A142" s="41"/>
      <c r="B142" s="42"/>
      <c r="C142" s="43"/>
      <c r="D142" s="256" t="s">
        <v>228</v>
      </c>
      <c r="E142" s="43"/>
      <c r="F142" s="257" t="s">
        <v>2725</v>
      </c>
      <c r="G142" s="43"/>
      <c r="H142" s="43"/>
      <c r="I142" s="258"/>
      <c r="J142" s="43"/>
      <c r="K142" s="43"/>
      <c r="L142" s="47"/>
      <c r="M142" s="259"/>
      <c r="N142" s="260"/>
      <c r="O142" s="87"/>
      <c r="P142" s="87"/>
      <c r="Q142" s="87"/>
      <c r="R142" s="87"/>
      <c r="S142" s="87"/>
      <c r="T142" s="88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T142" s="19" t="s">
        <v>228</v>
      </c>
      <c r="AU142" s="19" t="s">
        <v>91</v>
      </c>
    </row>
    <row r="143" s="14" customFormat="1">
      <c r="A143" s="14"/>
      <c r="B143" s="231"/>
      <c r="C143" s="232"/>
      <c r="D143" s="222" t="s">
        <v>147</v>
      </c>
      <c r="E143" s="233" t="s">
        <v>36</v>
      </c>
      <c r="F143" s="234" t="s">
        <v>2726</v>
      </c>
      <c r="G143" s="232"/>
      <c r="H143" s="235">
        <v>62.460000000000001</v>
      </c>
      <c r="I143" s="236"/>
      <c r="J143" s="232"/>
      <c r="K143" s="232"/>
      <c r="L143" s="237"/>
      <c r="M143" s="238"/>
      <c r="N143" s="239"/>
      <c r="O143" s="239"/>
      <c r="P143" s="239"/>
      <c r="Q143" s="239"/>
      <c r="R143" s="239"/>
      <c r="S143" s="239"/>
      <c r="T143" s="240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1" t="s">
        <v>147</v>
      </c>
      <c r="AU143" s="241" t="s">
        <v>91</v>
      </c>
      <c r="AV143" s="14" t="s">
        <v>91</v>
      </c>
      <c r="AW143" s="14" t="s">
        <v>43</v>
      </c>
      <c r="AX143" s="14" t="s">
        <v>82</v>
      </c>
      <c r="AY143" s="241" t="s">
        <v>137</v>
      </c>
    </row>
    <row r="144" s="2" customFormat="1" ht="44.25" customHeight="1">
      <c r="A144" s="41"/>
      <c r="B144" s="42"/>
      <c r="C144" s="207" t="s">
        <v>350</v>
      </c>
      <c r="D144" s="207" t="s">
        <v>140</v>
      </c>
      <c r="E144" s="208" t="s">
        <v>2727</v>
      </c>
      <c r="F144" s="209" t="s">
        <v>2728</v>
      </c>
      <c r="G144" s="210" t="s">
        <v>234</v>
      </c>
      <c r="H144" s="211">
        <v>4</v>
      </c>
      <c r="I144" s="212"/>
      <c r="J144" s="213">
        <f>ROUND(I144*H144,2)</f>
        <v>0</v>
      </c>
      <c r="K144" s="209" t="s">
        <v>281</v>
      </c>
      <c r="L144" s="47"/>
      <c r="M144" s="214" t="s">
        <v>36</v>
      </c>
      <c r="N144" s="215" t="s">
        <v>53</v>
      </c>
      <c r="O144" s="87"/>
      <c r="P144" s="216">
        <f>O144*H144</f>
        <v>0</v>
      </c>
      <c r="Q144" s="216">
        <v>0</v>
      </c>
      <c r="R144" s="216">
        <f>Q144*H144</f>
        <v>0</v>
      </c>
      <c r="S144" s="216">
        <v>1.671</v>
      </c>
      <c r="T144" s="217">
        <f>S144*H144</f>
        <v>6.6840000000000002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18" t="s">
        <v>150</v>
      </c>
      <c r="AT144" s="218" t="s">
        <v>140</v>
      </c>
      <c r="AU144" s="218" t="s">
        <v>91</v>
      </c>
      <c r="AY144" s="19" t="s">
        <v>137</v>
      </c>
      <c r="BE144" s="219">
        <f>IF(N144="základní",J144,0)</f>
        <v>0</v>
      </c>
      <c r="BF144" s="219">
        <f>IF(N144="snížená",J144,0)</f>
        <v>0</v>
      </c>
      <c r="BG144" s="219">
        <f>IF(N144="zákl. přenesená",J144,0)</f>
        <v>0</v>
      </c>
      <c r="BH144" s="219">
        <f>IF(N144="sníž. přenesená",J144,0)</f>
        <v>0</v>
      </c>
      <c r="BI144" s="219">
        <f>IF(N144="nulová",J144,0)</f>
        <v>0</v>
      </c>
      <c r="BJ144" s="19" t="s">
        <v>23</v>
      </c>
      <c r="BK144" s="219">
        <f>ROUND(I144*H144,2)</f>
        <v>0</v>
      </c>
      <c r="BL144" s="19" t="s">
        <v>150</v>
      </c>
      <c r="BM144" s="218" t="s">
        <v>2729</v>
      </c>
    </row>
    <row r="145" s="14" customFormat="1">
      <c r="A145" s="14"/>
      <c r="B145" s="231"/>
      <c r="C145" s="232"/>
      <c r="D145" s="222" t="s">
        <v>147</v>
      </c>
      <c r="E145" s="233" t="s">
        <v>36</v>
      </c>
      <c r="F145" s="234" t="s">
        <v>2730</v>
      </c>
      <c r="G145" s="232"/>
      <c r="H145" s="235">
        <v>4</v>
      </c>
      <c r="I145" s="236"/>
      <c r="J145" s="232"/>
      <c r="K145" s="232"/>
      <c r="L145" s="237"/>
      <c r="M145" s="238"/>
      <c r="N145" s="239"/>
      <c r="O145" s="239"/>
      <c r="P145" s="239"/>
      <c r="Q145" s="239"/>
      <c r="R145" s="239"/>
      <c r="S145" s="239"/>
      <c r="T145" s="240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1" t="s">
        <v>147</v>
      </c>
      <c r="AU145" s="241" t="s">
        <v>91</v>
      </c>
      <c r="AV145" s="14" t="s">
        <v>91</v>
      </c>
      <c r="AW145" s="14" t="s">
        <v>43</v>
      </c>
      <c r="AX145" s="14" t="s">
        <v>23</v>
      </c>
      <c r="AY145" s="241" t="s">
        <v>137</v>
      </c>
    </row>
    <row r="146" s="2" customFormat="1" ht="37.8" customHeight="1">
      <c r="A146" s="41"/>
      <c r="B146" s="42"/>
      <c r="C146" s="207" t="s">
        <v>7</v>
      </c>
      <c r="D146" s="207" t="s">
        <v>140</v>
      </c>
      <c r="E146" s="208" t="s">
        <v>2731</v>
      </c>
      <c r="F146" s="209" t="s">
        <v>2732</v>
      </c>
      <c r="G146" s="210" t="s">
        <v>234</v>
      </c>
      <c r="H146" s="211">
        <v>18.899999999999999</v>
      </c>
      <c r="I146" s="212"/>
      <c r="J146" s="213">
        <f>ROUND(I146*H146,2)</f>
        <v>0</v>
      </c>
      <c r="K146" s="209" t="s">
        <v>226</v>
      </c>
      <c r="L146" s="47"/>
      <c r="M146" s="214" t="s">
        <v>36</v>
      </c>
      <c r="N146" s="215" t="s">
        <v>53</v>
      </c>
      <c r="O146" s="87"/>
      <c r="P146" s="216">
        <f>O146*H146</f>
        <v>0</v>
      </c>
      <c r="Q146" s="216">
        <v>0</v>
      </c>
      <c r="R146" s="216">
        <f>Q146*H146</f>
        <v>0</v>
      </c>
      <c r="S146" s="216">
        <v>1.6000000000000001</v>
      </c>
      <c r="T146" s="217">
        <f>S146*H146</f>
        <v>30.239999999999998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R146" s="218" t="s">
        <v>150</v>
      </c>
      <c r="AT146" s="218" t="s">
        <v>140</v>
      </c>
      <c r="AU146" s="218" t="s">
        <v>91</v>
      </c>
      <c r="AY146" s="19" t="s">
        <v>137</v>
      </c>
      <c r="BE146" s="219">
        <f>IF(N146="základní",J146,0)</f>
        <v>0</v>
      </c>
      <c r="BF146" s="219">
        <f>IF(N146="snížená",J146,0)</f>
        <v>0</v>
      </c>
      <c r="BG146" s="219">
        <f>IF(N146="zákl. přenesená",J146,0)</f>
        <v>0</v>
      </c>
      <c r="BH146" s="219">
        <f>IF(N146="sníž. přenesená",J146,0)</f>
        <v>0</v>
      </c>
      <c r="BI146" s="219">
        <f>IF(N146="nulová",J146,0)</f>
        <v>0</v>
      </c>
      <c r="BJ146" s="19" t="s">
        <v>23</v>
      </c>
      <c r="BK146" s="219">
        <f>ROUND(I146*H146,2)</f>
        <v>0</v>
      </c>
      <c r="BL146" s="19" t="s">
        <v>150</v>
      </c>
      <c r="BM146" s="218" t="s">
        <v>2733</v>
      </c>
    </row>
    <row r="147" s="2" customFormat="1">
      <c r="A147" s="41"/>
      <c r="B147" s="42"/>
      <c r="C147" s="43"/>
      <c r="D147" s="256" t="s">
        <v>228</v>
      </c>
      <c r="E147" s="43"/>
      <c r="F147" s="257" t="s">
        <v>2734</v>
      </c>
      <c r="G147" s="43"/>
      <c r="H147" s="43"/>
      <c r="I147" s="258"/>
      <c r="J147" s="43"/>
      <c r="K147" s="43"/>
      <c r="L147" s="47"/>
      <c r="M147" s="259"/>
      <c r="N147" s="260"/>
      <c r="O147" s="87"/>
      <c r="P147" s="87"/>
      <c r="Q147" s="87"/>
      <c r="R147" s="87"/>
      <c r="S147" s="87"/>
      <c r="T147" s="88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T147" s="19" t="s">
        <v>228</v>
      </c>
      <c r="AU147" s="19" t="s">
        <v>91</v>
      </c>
    </row>
    <row r="148" s="14" customFormat="1">
      <c r="A148" s="14"/>
      <c r="B148" s="231"/>
      <c r="C148" s="232"/>
      <c r="D148" s="222" t="s">
        <v>147</v>
      </c>
      <c r="E148" s="233" t="s">
        <v>36</v>
      </c>
      <c r="F148" s="234" t="s">
        <v>2735</v>
      </c>
      <c r="G148" s="232"/>
      <c r="H148" s="235">
        <v>18.899999999999999</v>
      </c>
      <c r="I148" s="236"/>
      <c r="J148" s="232"/>
      <c r="K148" s="232"/>
      <c r="L148" s="237"/>
      <c r="M148" s="238"/>
      <c r="N148" s="239"/>
      <c r="O148" s="239"/>
      <c r="P148" s="239"/>
      <c r="Q148" s="239"/>
      <c r="R148" s="239"/>
      <c r="S148" s="239"/>
      <c r="T148" s="240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1" t="s">
        <v>147</v>
      </c>
      <c r="AU148" s="241" t="s">
        <v>91</v>
      </c>
      <c r="AV148" s="14" t="s">
        <v>91</v>
      </c>
      <c r="AW148" s="14" t="s">
        <v>43</v>
      </c>
      <c r="AX148" s="14" t="s">
        <v>23</v>
      </c>
      <c r="AY148" s="241" t="s">
        <v>137</v>
      </c>
    </row>
    <row r="149" s="2" customFormat="1" ht="24.15" customHeight="1">
      <c r="A149" s="41"/>
      <c r="B149" s="42"/>
      <c r="C149" s="207" t="s">
        <v>365</v>
      </c>
      <c r="D149" s="207" t="s">
        <v>140</v>
      </c>
      <c r="E149" s="208" t="s">
        <v>2736</v>
      </c>
      <c r="F149" s="209" t="s">
        <v>2737</v>
      </c>
      <c r="G149" s="210" t="s">
        <v>234</v>
      </c>
      <c r="H149" s="211">
        <v>3.1200000000000001</v>
      </c>
      <c r="I149" s="212"/>
      <c r="J149" s="213">
        <f>ROUND(I149*H149,2)</f>
        <v>0</v>
      </c>
      <c r="K149" s="209" t="s">
        <v>281</v>
      </c>
      <c r="L149" s="47"/>
      <c r="M149" s="214" t="s">
        <v>36</v>
      </c>
      <c r="N149" s="215" t="s">
        <v>53</v>
      </c>
      <c r="O149" s="87"/>
      <c r="P149" s="216">
        <f>O149*H149</f>
        <v>0</v>
      </c>
      <c r="Q149" s="216">
        <v>0</v>
      </c>
      <c r="R149" s="216">
        <f>Q149*H149</f>
        <v>0</v>
      </c>
      <c r="S149" s="216">
        <v>2.3999999999999999</v>
      </c>
      <c r="T149" s="217">
        <f>S149*H149</f>
        <v>7.4879999999999995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18" t="s">
        <v>150</v>
      </c>
      <c r="AT149" s="218" t="s">
        <v>140</v>
      </c>
      <c r="AU149" s="218" t="s">
        <v>91</v>
      </c>
      <c r="AY149" s="19" t="s">
        <v>137</v>
      </c>
      <c r="BE149" s="219">
        <f>IF(N149="základní",J149,0)</f>
        <v>0</v>
      </c>
      <c r="BF149" s="219">
        <f>IF(N149="snížená",J149,0)</f>
        <v>0</v>
      </c>
      <c r="BG149" s="219">
        <f>IF(N149="zákl. přenesená",J149,0)</f>
        <v>0</v>
      </c>
      <c r="BH149" s="219">
        <f>IF(N149="sníž. přenesená",J149,0)</f>
        <v>0</v>
      </c>
      <c r="BI149" s="219">
        <f>IF(N149="nulová",J149,0)</f>
        <v>0</v>
      </c>
      <c r="BJ149" s="19" t="s">
        <v>23</v>
      </c>
      <c r="BK149" s="219">
        <f>ROUND(I149*H149,2)</f>
        <v>0</v>
      </c>
      <c r="BL149" s="19" t="s">
        <v>150</v>
      </c>
      <c r="BM149" s="218" t="s">
        <v>2738</v>
      </c>
    </row>
    <row r="150" s="13" customFormat="1">
      <c r="A150" s="13"/>
      <c r="B150" s="220"/>
      <c r="C150" s="221"/>
      <c r="D150" s="222" t="s">
        <v>147</v>
      </c>
      <c r="E150" s="223" t="s">
        <v>36</v>
      </c>
      <c r="F150" s="224" t="s">
        <v>2654</v>
      </c>
      <c r="G150" s="221"/>
      <c r="H150" s="223" t="s">
        <v>36</v>
      </c>
      <c r="I150" s="225"/>
      <c r="J150" s="221"/>
      <c r="K150" s="221"/>
      <c r="L150" s="226"/>
      <c r="M150" s="227"/>
      <c r="N150" s="228"/>
      <c r="O150" s="228"/>
      <c r="P150" s="228"/>
      <c r="Q150" s="228"/>
      <c r="R150" s="228"/>
      <c r="S150" s="228"/>
      <c r="T150" s="229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0" t="s">
        <v>147</v>
      </c>
      <c r="AU150" s="230" t="s">
        <v>91</v>
      </c>
      <c r="AV150" s="13" t="s">
        <v>23</v>
      </c>
      <c r="AW150" s="13" t="s">
        <v>43</v>
      </c>
      <c r="AX150" s="13" t="s">
        <v>82</v>
      </c>
      <c r="AY150" s="230" t="s">
        <v>137</v>
      </c>
    </row>
    <row r="151" s="14" customFormat="1">
      <c r="A151" s="14"/>
      <c r="B151" s="231"/>
      <c r="C151" s="232"/>
      <c r="D151" s="222" t="s">
        <v>147</v>
      </c>
      <c r="E151" s="233" t="s">
        <v>36</v>
      </c>
      <c r="F151" s="234" t="s">
        <v>2739</v>
      </c>
      <c r="G151" s="232"/>
      <c r="H151" s="235">
        <v>3.1200000000000001</v>
      </c>
      <c r="I151" s="236"/>
      <c r="J151" s="232"/>
      <c r="K151" s="232"/>
      <c r="L151" s="237"/>
      <c r="M151" s="238"/>
      <c r="N151" s="239"/>
      <c r="O151" s="239"/>
      <c r="P151" s="239"/>
      <c r="Q151" s="239"/>
      <c r="R151" s="239"/>
      <c r="S151" s="239"/>
      <c r="T151" s="240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1" t="s">
        <v>147</v>
      </c>
      <c r="AU151" s="241" t="s">
        <v>91</v>
      </c>
      <c r="AV151" s="14" t="s">
        <v>91</v>
      </c>
      <c r="AW151" s="14" t="s">
        <v>43</v>
      </c>
      <c r="AX151" s="14" t="s">
        <v>23</v>
      </c>
      <c r="AY151" s="241" t="s">
        <v>137</v>
      </c>
    </row>
    <row r="152" s="2" customFormat="1" ht="24.15" customHeight="1">
      <c r="A152" s="41"/>
      <c r="B152" s="42"/>
      <c r="C152" s="207" t="s">
        <v>371</v>
      </c>
      <c r="D152" s="207" t="s">
        <v>140</v>
      </c>
      <c r="E152" s="208" t="s">
        <v>2740</v>
      </c>
      <c r="F152" s="209" t="s">
        <v>2741</v>
      </c>
      <c r="G152" s="210" t="s">
        <v>234</v>
      </c>
      <c r="H152" s="211">
        <v>12.960000000000001</v>
      </c>
      <c r="I152" s="212"/>
      <c r="J152" s="213">
        <f>ROUND(I152*H152,2)</f>
        <v>0</v>
      </c>
      <c r="K152" s="209" t="s">
        <v>226</v>
      </c>
      <c r="L152" s="47"/>
      <c r="M152" s="214" t="s">
        <v>36</v>
      </c>
      <c r="N152" s="215" t="s">
        <v>53</v>
      </c>
      <c r="O152" s="87"/>
      <c r="P152" s="216">
        <f>O152*H152</f>
        <v>0</v>
      </c>
      <c r="Q152" s="216">
        <v>0</v>
      </c>
      <c r="R152" s="216">
        <f>Q152*H152</f>
        <v>0</v>
      </c>
      <c r="S152" s="216">
        <v>2.2000000000000002</v>
      </c>
      <c r="T152" s="217">
        <f>S152*H152</f>
        <v>28.512000000000004</v>
      </c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R152" s="218" t="s">
        <v>150</v>
      </c>
      <c r="AT152" s="218" t="s">
        <v>140</v>
      </c>
      <c r="AU152" s="218" t="s">
        <v>91</v>
      </c>
      <c r="AY152" s="19" t="s">
        <v>137</v>
      </c>
      <c r="BE152" s="219">
        <f>IF(N152="základní",J152,0)</f>
        <v>0</v>
      </c>
      <c r="BF152" s="219">
        <f>IF(N152="snížená",J152,0)</f>
        <v>0</v>
      </c>
      <c r="BG152" s="219">
        <f>IF(N152="zákl. přenesená",J152,0)</f>
        <v>0</v>
      </c>
      <c r="BH152" s="219">
        <f>IF(N152="sníž. přenesená",J152,0)</f>
        <v>0</v>
      </c>
      <c r="BI152" s="219">
        <f>IF(N152="nulová",J152,0)</f>
        <v>0</v>
      </c>
      <c r="BJ152" s="19" t="s">
        <v>23</v>
      </c>
      <c r="BK152" s="219">
        <f>ROUND(I152*H152,2)</f>
        <v>0</v>
      </c>
      <c r="BL152" s="19" t="s">
        <v>150</v>
      </c>
      <c r="BM152" s="218" t="s">
        <v>2742</v>
      </c>
    </row>
    <row r="153" s="2" customFormat="1">
      <c r="A153" s="41"/>
      <c r="B153" s="42"/>
      <c r="C153" s="43"/>
      <c r="D153" s="256" t="s">
        <v>228</v>
      </c>
      <c r="E153" s="43"/>
      <c r="F153" s="257" t="s">
        <v>2743</v>
      </c>
      <c r="G153" s="43"/>
      <c r="H153" s="43"/>
      <c r="I153" s="258"/>
      <c r="J153" s="43"/>
      <c r="K153" s="43"/>
      <c r="L153" s="47"/>
      <c r="M153" s="259"/>
      <c r="N153" s="260"/>
      <c r="O153" s="87"/>
      <c r="P153" s="87"/>
      <c r="Q153" s="87"/>
      <c r="R153" s="87"/>
      <c r="S153" s="87"/>
      <c r="T153" s="88"/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T153" s="19" t="s">
        <v>228</v>
      </c>
      <c r="AU153" s="19" t="s">
        <v>91</v>
      </c>
    </row>
    <row r="154" s="14" customFormat="1">
      <c r="A154" s="14"/>
      <c r="B154" s="231"/>
      <c r="C154" s="232"/>
      <c r="D154" s="222" t="s">
        <v>147</v>
      </c>
      <c r="E154" s="233" t="s">
        <v>36</v>
      </c>
      <c r="F154" s="234" t="s">
        <v>2744</v>
      </c>
      <c r="G154" s="232"/>
      <c r="H154" s="235">
        <v>12.960000000000001</v>
      </c>
      <c r="I154" s="236"/>
      <c r="J154" s="232"/>
      <c r="K154" s="232"/>
      <c r="L154" s="237"/>
      <c r="M154" s="238"/>
      <c r="N154" s="239"/>
      <c r="O154" s="239"/>
      <c r="P154" s="239"/>
      <c r="Q154" s="239"/>
      <c r="R154" s="239"/>
      <c r="S154" s="239"/>
      <c r="T154" s="240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1" t="s">
        <v>147</v>
      </c>
      <c r="AU154" s="241" t="s">
        <v>91</v>
      </c>
      <c r="AV154" s="14" t="s">
        <v>91</v>
      </c>
      <c r="AW154" s="14" t="s">
        <v>43</v>
      </c>
      <c r="AX154" s="14" t="s">
        <v>23</v>
      </c>
      <c r="AY154" s="241" t="s">
        <v>137</v>
      </c>
    </row>
    <row r="155" s="2" customFormat="1" ht="33" customHeight="1">
      <c r="A155" s="41"/>
      <c r="B155" s="42"/>
      <c r="C155" s="207" t="s">
        <v>377</v>
      </c>
      <c r="D155" s="207" t="s">
        <v>140</v>
      </c>
      <c r="E155" s="208" t="s">
        <v>2745</v>
      </c>
      <c r="F155" s="209" t="s">
        <v>2746</v>
      </c>
      <c r="G155" s="210" t="s">
        <v>234</v>
      </c>
      <c r="H155" s="211">
        <v>12.960000000000001</v>
      </c>
      <c r="I155" s="212"/>
      <c r="J155" s="213">
        <f>ROUND(I155*H155,2)</f>
        <v>0</v>
      </c>
      <c r="K155" s="209" t="s">
        <v>226</v>
      </c>
      <c r="L155" s="47"/>
      <c r="M155" s="214" t="s">
        <v>36</v>
      </c>
      <c r="N155" s="215" t="s">
        <v>53</v>
      </c>
      <c r="O155" s="87"/>
      <c r="P155" s="216">
        <f>O155*H155</f>
        <v>0</v>
      </c>
      <c r="Q155" s="216">
        <v>0</v>
      </c>
      <c r="R155" s="216">
        <f>Q155*H155</f>
        <v>0</v>
      </c>
      <c r="S155" s="216">
        <v>0.043999999999999997</v>
      </c>
      <c r="T155" s="217">
        <f>S155*H155</f>
        <v>0.57023999999999997</v>
      </c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R155" s="218" t="s">
        <v>150</v>
      </c>
      <c r="AT155" s="218" t="s">
        <v>140</v>
      </c>
      <c r="AU155" s="218" t="s">
        <v>91</v>
      </c>
      <c r="AY155" s="19" t="s">
        <v>137</v>
      </c>
      <c r="BE155" s="219">
        <f>IF(N155="základní",J155,0)</f>
        <v>0</v>
      </c>
      <c r="BF155" s="219">
        <f>IF(N155="snížená",J155,0)</f>
        <v>0</v>
      </c>
      <c r="BG155" s="219">
        <f>IF(N155="zákl. přenesená",J155,0)</f>
        <v>0</v>
      </c>
      <c r="BH155" s="219">
        <f>IF(N155="sníž. přenesená",J155,0)</f>
        <v>0</v>
      </c>
      <c r="BI155" s="219">
        <f>IF(N155="nulová",J155,0)</f>
        <v>0</v>
      </c>
      <c r="BJ155" s="19" t="s">
        <v>23</v>
      </c>
      <c r="BK155" s="219">
        <f>ROUND(I155*H155,2)</f>
        <v>0</v>
      </c>
      <c r="BL155" s="19" t="s">
        <v>150</v>
      </c>
      <c r="BM155" s="218" t="s">
        <v>2747</v>
      </c>
    </row>
    <row r="156" s="2" customFormat="1">
      <c r="A156" s="41"/>
      <c r="B156" s="42"/>
      <c r="C156" s="43"/>
      <c r="D156" s="256" t="s">
        <v>228</v>
      </c>
      <c r="E156" s="43"/>
      <c r="F156" s="257" t="s">
        <v>2748</v>
      </c>
      <c r="G156" s="43"/>
      <c r="H156" s="43"/>
      <c r="I156" s="258"/>
      <c r="J156" s="43"/>
      <c r="K156" s="43"/>
      <c r="L156" s="47"/>
      <c r="M156" s="259"/>
      <c r="N156" s="260"/>
      <c r="O156" s="87"/>
      <c r="P156" s="87"/>
      <c r="Q156" s="87"/>
      <c r="R156" s="87"/>
      <c r="S156" s="87"/>
      <c r="T156" s="88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T156" s="19" t="s">
        <v>228</v>
      </c>
      <c r="AU156" s="19" t="s">
        <v>91</v>
      </c>
    </row>
    <row r="157" s="14" customFormat="1">
      <c r="A157" s="14"/>
      <c r="B157" s="231"/>
      <c r="C157" s="232"/>
      <c r="D157" s="222" t="s">
        <v>147</v>
      </c>
      <c r="E157" s="233" t="s">
        <v>36</v>
      </c>
      <c r="F157" s="234" t="s">
        <v>2744</v>
      </c>
      <c r="G157" s="232"/>
      <c r="H157" s="235">
        <v>12.960000000000001</v>
      </c>
      <c r="I157" s="236"/>
      <c r="J157" s="232"/>
      <c r="K157" s="232"/>
      <c r="L157" s="237"/>
      <c r="M157" s="238"/>
      <c r="N157" s="239"/>
      <c r="O157" s="239"/>
      <c r="P157" s="239"/>
      <c r="Q157" s="239"/>
      <c r="R157" s="239"/>
      <c r="S157" s="239"/>
      <c r="T157" s="240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1" t="s">
        <v>147</v>
      </c>
      <c r="AU157" s="241" t="s">
        <v>91</v>
      </c>
      <c r="AV157" s="14" t="s">
        <v>91</v>
      </c>
      <c r="AW157" s="14" t="s">
        <v>43</v>
      </c>
      <c r="AX157" s="14" t="s">
        <v>23</v>
      </c>
      <c r="AY157" s="241" t="s">
        <v>137</v>
      </c>
    </row>
    <row r="158" s="2" customFormat="1" ht="33" customHeight="1">
      <c r="A158" s="41"/>
      <c r="B158" s="42"/>
      <c r="C158" s="207" t="s">
        <v>383</v>
      </c>
      <c r="D158" s="207" t="s">
        <v>140</v>
      </c>
      <c r="E158" s="208" t="s">
        <v>2749</v>
      </c>
      <c r="F158" s="209" t="s">
        <v>2750</v>
      </c>
      <c r="G158" s="210" t="s">
        <v>234</v>
      </c>
      <c r="H158" s="211">
        <v>12.960000000000001</v>
      </c>
      <c r="I158" s="212"/>
      <c r="J158" s="213">
        <f>ROUND(I158*H158,2)</f>
        <v>0</v>
      </c>
      <c r="K158" s="209" t="s">
        <v>226</v>
      </c>
      <c r="L158" s="47"/>
      <c r="M158" s="214" t="s">
        <v>36</v>
      </c>
      <c r="N158" s="215" t="s">
        <v>53</v>
      </c>
      <c r="O158" s="87"/>
      <c r="P158" s="216">
        <f>O158*H158</f>
        <v>0</v>
      </c>
      <c r="Q158" s="216">
        <v>0</v>
      </c>
      <c r="R158" s="216">
        <f>Q158*H158</f>
        <v>0</v>
      </c>
      <c r="S158" s="216">
        <v>1.3999999999999999</v>
      </c>
      <c r="T158" s="217">
        <f>S158*H158</f>
        <v>18.143999999999998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18" t="s">
        <v>150</v>
      </c>
      <c r="AT158" s="218" t="s">
        <v>140</v>
      </c>
      <c r="AU158" s="218" t="s">
        <v>91</v>
      </c>
      <c r="AY158" s="19" t="s">
        <v>137</v>
      </c>
      <c r="BE158" s="219">
        <f>IF(N158="základní",J158,0)</f>
        <v>0</v>
      </c>
      <c r="BF158" s="219">
        <f>IF(N158="snížená",J158,0)</f>
        <v>0</v>
      </c>
      <c r="BG158" s="219">
        <f>IF(N158="zákl. přenesená",J158,0)</f>
        <v>0</v>
      </c>
      <c r="BH158" s="219">
        <f>IF(N158="sníž. přenesená",J158,0)</f>
        <v>0</v>
      </c>
      <c r="BI158" s="219">
        <f>IF(N158="nulová",J158,0)</f>
        <v>0</v>
      </c>
      <c r="BJ158" s="19" t="s">
        <v>23</v>
      </c>
      <c r="BK158" s="219">
        <f>ROUND(I158*H158,2)</f>
        <v>0</v>
      </c>
      <c r="BL158" s="19" t="s">
        <v>150</v>
      </c>
      <c r="BM158" s="218" t="s">
        <v>2751</v>
      </c>
    </row>
    <row r="159" s="2" customFormat="1">
      <c r="A159" s="41"/>
      <c r="B159" s="42"/>
      <c r="C159" s="43"/>
      <c r="D159" s="256" t="s">
        <v>228</v>
      </c>
      <c r="E159" s="43"/>
      <c r="F159" s="257" t="s">
        <v>2752</v>
      </c>
      <c r="G159" s="43"/>
      <c r="H159" s="43"/>
      <c r="I159" s="258"/>
      <c r="J159" s="43"/>
      <c r="K159" s="43"/>
      <c r="L159" s="47"/>
      <c r="M159" s="259"/>
      <c r="N159" s="260"/>
      <c r="O159" s="87"/>
      <c r="P159" s="87"/>
      <c r="Q159" s="87"/>
      <c r="R159" s="87"/>
      <c r="S159" s="87"/>
      <c r="T159" s="88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T159" s="19" t="s">
        <v>228</v>
      </c>
      <c r="AU159" s="19" t="s">
        <v>91</v>
      </c>
    </row>
    <row r="160" s="14" customFormat="1">
      <c r="A160" s="14"/>
      <c r="B160" s="231"/>
      <c r="C160" s="232"/>
      <c r="D160" s="222" t="s">
        <v>147</v>
      </c>
      <c r="E160" s="233" t="s">
        <v>36</v>
      </c>
      <c r="F160" s="234" t="s">
        <v>2744</v>
      </c>
      <c r="G160" s="232"/>
      <c r="H160" s="235">
        <v>12.960000000000001</v>
      </c>
      <c r="I160" s="236"/>
      <c r="J160" s="232"/>
      <c r="K160" s="232"/>
      <c r="L160" s="237"/>
      <c r="M160" s="238"/>
      <c r="N160" s="239"/>
      <c r="O160" s="239"/>
      <c r="P160" s="239"/>
      <c r="Q160" s="239"/>
      <c r="R160" s="239"/>
      <c r="S160" s="239"/>
      <c r="T160" s="240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1" t="s">
        <v>147</v>
      </c>
      <c r="AU160" s="241" t="s">
        <v>91</v>
      </c>
      <c r="AV160" s="14" t="s">
        <v>91</v>
      </c>
      <c r="AW160" s="14" t="s">
        <v>43</v>
      </c>
      <c r="AX160" s="14" t="s">
        <v>23</v>
      </c>
      <c r="AY160" s="241" t="s">
        <v>137</v>
      </c>
    </row>
    <row r="161" s="2" customFormat="1" ht="44.25" customHeight="1">
      <c r="A161" s="41"/>
      <c r="B161" s="42"/>
      <c r="C161" s="207" t="s">
        <v>391</v>
      </c>
      <c r="D161" s="207" t="s">
        <v>140</v>
      </c>
      <c r="E161" s="208" t="s">
        <v>2753</v>
      </c>
      <c r="F161" s="209" t="s">
        <v>2754</v>
      </c>
      <c r="G161" s="210" t="s">
        <v>225</v>
      </c>
      <c r="H161" s="211">
        <v>18.899999999999999</v>
      </c>
      <c r="I161" s="212"/>
      <c r="J161" s="213">
        <f>ROUND(I161*H161,2)</f>
        <v>0</v>
      </c>
      <c r="K161" s="209" t="s">
        <v>226</v>
      </c>
      <c r="L161" s="47"/>
      <c r="M161" s="214" t="s">
        <v>36</v>
      </c>
      <c r="N161" s="215" t="s">
        <v>53</v>
      </c>
      <c r="O161" s="87"/>
      <c r="P161" s="216">
        <f>O161*H161</f>
        <v>0</v>
      </c>
      <c r="Q161" s="216">
        <v>0</v>
      </c>
      <c r="R161" s="216">
        <f>Q161*H161</f>
        <v>0</v>
      </c>
      <c r="S161" s="216">
        <v>0.035000000000000003</v>
      </c>
      <c r="T161" s="217">
        <f>S161*H161</f>
        <v>0.66149999999999998</v>
      </c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R161" s="218" t="s">
        <v>150</v>
      </c>
      <c r="AT161" s="218" t="s">
        <v>140</v>
      </c>
      <c r="AU161" s="218" t="s">
        <v>91</v>
      </c>
      <c r="AY161" s="19" t="s">
        <v>137</v>
      </c>
      <c r="BE161" s="219">
        <f>IF(N161="základní",J161,0)</f>
        <v>0</v>
      </c>
      <c r="BF161" s="219">
        <f>IF(N161="snížená",J161,0)</f>
        <v>0</v>
      </c>
      <c r="BG161" s="219">
        <f>IF(N161="zákl. přenesená",J161,0)</f>
        <v>0</v>
      </c>
      <c r="BH161" s="219">
        <f>IF(N161="sníž. přenesená",J161,0)</f>
        <v>0</v>
      </c>
      <c r="BI161" s="219">
        <f>IF(N161="nulová",J161,0)</f>
        <v>0</v>
      </c>
      <c r="BJ161" s="19" t="s">
        <v>23</v>
      </c>
      <c r="BK161" s="219">
        <f>ROUND(I161*H161,2)</f>
        <v>0</v>
      </c>
      <c r="BL161" s="19" t="s">
        <v>150</v>
      </c>
      <c r="BM161" s="218" t="s">
        <v>2755</v>
      </c>
    </row>
    <row r="162" s="2" customFormat="1">
      <c r="A162" s="41"/>
      <c r="B162" s="42"/>
      <c r="C162" s="43"/>
      <c r="D162" s="256" t="s">
        <v>228</v>
      </c>
      <c r="E162" s="43"/>
      <c r="F162" s="257" t="s">
        <v>2756</v>
      </c>
      <c r="G162" s="43"/>
      <c r="H162" s="43"/>
      <c r="I162" s="258"/>
      <c r="J162" s="43"/>
      <c r="K162" s="43"/>
      <c r="L162" s="47"/>
      <c r="M162" s="259"/>
      <c r="N162" s="260"/>
      <c r="O162" s="87"/>
      <c r="P162" s="87"/>
      <c r="Q162" s="87"/>
      <c r="R162" s="87"/>
      <c r="S162" s="87"/>
      <c r="T162" s="88"/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T162" s="19" t="s">
        <v>228</v>
      </c>
      <c r="AU162" s="19" t="s">
        <v>91</v>
      </c>
    </row>
    <row r="163" s="14" customFormat="1">
      <c r="A163" s="14"/>
      <c r="B163" s="231"/>
      <c r="C163" s="232"/>
      <c r="D163" s="222" t="s">
        <v>147</v>
      </c>
      <c r="E163" s="233" t="s">
        <v>36</v>
      </c>
      <c r="F163" s="234" t="s">
        <v>2735</v>
      </c>
      <c r="G163" s="232"/>
      <c r="H163" s="235">
        <v>18.899999999999999</v>
      </c>
      <c r="I163" s="236"/>
      <c r="J163" s="232"/>
      <c r="K163" s="232"/>
      <c r="L163" s="237"/>
      <c r="M163" s="238"/>
      <c r="N163" s="239"/>
      <c r="O163" s="239"/>
      <c r="P163" s="239"/>
      <c r="Q163" s="239"/>
      <c r="R163" s="239"/>
      <c r="S163" s="239"/>
      <c r="T163" s="240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1" t="s">
        <v>147</v>
      </c>
      <c r="AU163" s="241" t="s">
        <v>91</v>
      </c>
      <c r="AV163" s="14" t="s">
        <v>91</v>
      </c>
      <c r="AW163" s="14" t="s">
        <v>43</v>
      </c>
      <c r="AX163" s="14" t="s">
        <v>23</v>
      </c>
      <c r="AY163" s="241" t="s">
        <v>137</v>
      </c>
    </row>
    <row r="164" s="2" customFormat="1" ht="24.15" customHeight="1">
      <c r="A164" s="41"/>
      <c r="B164" s="42"/>
      <c r="C164" s="207" t="s">
        <v>397</v>
      </c>
      <c r="D164" s="207" t="s">
        <v>140</v>
      </c>
      <c r="E164" s="208" t="s">
        <v>2757</v>
      </c>
      <c r="F164" s="209" t="s">
        <v>2758</v>
      </c>
      <c r="G164" s="210" t="s">
        <v>266</v>
      </c>
      <c r="H164" s="211">
        <v>0.25</v>
      </c>
      <c r="I164" s="212"/>
      <c r="J164" s="213">
        <f>ROUND(I164*H164,2)</f>
        <v>0</v>
      </c>
      <c r="K164" s="209" t="s">
        <v>226</v>
      </c>
      <c r="L164" s="47"/>
      <c r="M164" s="214" t="s">
        <v>36</v>
      </c>
      <c r="N164" s="215" t="s">
        <v>53</v>
      </c>
      <c r="O164" s="87"/>
      <c r="P164" s="216">
        <f>O164*H164</f>
        <v>0</v>
      </c>
      <c r="Q164" s="216">
        <v>0</v>
      </c>
      <c r="R164" s="216">
        <f>Q164*H164</f>
        <v>0</v>
      </c>
      <c r="S164" s="216">
        <v>1</v>
      </c>
      <c r="T164" s="217">
        <f>S164*H164</f>
        <v>0.25</v>
      </c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R164" s="218" t="s">
        <v>150</v>
      </c>
      <c r="AT164" s="218" t="s">
        <v>140</v>
      </c>
      <c r="AU164" s="218" t="s">
        <v>91</v>
      </c>
      <c r="AY164" s="19" t="s">
        <v>137</v>
      </c>
      <c r="BE164" s="219">
        <f>IF(N164="základní",J164,0)</f>
        <v>0</v>
      </c>
      <c r="BF164" s="219">
        <f>IF(N164="snížená",J164,0)</f>
        <v>0</v>
      </c>
      <c r="BG164" s="219">
        <f>IF(N164="zákl. přenesená",J164,0)</f>
        <v>0</v>
      </c>
      <c r="BH164" s="219">
        <f>IF(N164="sníž. přenesená",J164,0)</f>
        <v>0</v>
      </c>
      <c r="BI164" s="219">
        <f>IF(N164="nulová",J164,0)</f>
        <v>0</v>
      </c>
      <c r="BJ164" s="19" t="s">
        <v>23</v>
      </c>
      <c r="BK164" s="219">
        <f>ROUND(I164*H164,2)</f>
        <v>0</v>
      </c>
      <c r="BL164" s="19" t="s">
        <v>150</v>
      </c>
      <c r="BM164" s="218" t="s">
        <v>2759</v>
      </c>
    </row>
    <row r="165" s="2" customFormat="1">
      <c r="A165" s="41"/>
      <c r="B165" s="42"/>
      <c r="C165" s="43"/>
      <c r="D165" s="256" t="s">
        <v>228</v>
      </c>
      <c r="E165" s="43"/>
      <c r="F165" s="257" t="s">
        <v>2760</v>
      </c>
      <c r="G165" s="43"/>
      <c r="H165" s="43"/>
      <c r="I165" s="258"/>
      <c r="J165" s="43"/>
      <c r="K165" s="43"/>
      <c r="L165" s="47"/>
      <c r="M165" s="259"/>
      <c r="N165" s="260"/>
      <c r="O165" s="87"/>
      <c r="P165" s="87"/>
      <c r="Q165" s="87"/>
      <c r="R165" s="87"/>
      <c r="S165" s="87"/>
      <c r="T165" s="88"/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T165" s="19" t="s">
        <v>228</v>
      </c>
      <c r="AU165" s="19" t="s">
        <v>91</v>
      </c>
    </row>
    <row r="166" s="13" customFormat="1">
      <c r="A166" s="13"/>
      <c r="B166" s="220"/>
      <c r="C166" s="221"/>
      <c r="D166" s="222" t="s">
        <v>147</v>
      </c>
      <c r="E166" s="223" t="s">
        <v>36</v>
      </c>
      <c r="F166" s="224" t="s">
        <v>2761</v>
      </c>
      <c r="G166" s="221"/>
      <c r="H166" s="223" t="s">
        <v>36</v>
      </c>
      <c r="I166" s="225"/>
      <c r="J166" s="221"/>
      <c r="K166" s="221"/>
      <c r="L166" s="226"/>
      <c r="M166" s="227"/>
      <c r="N166" s="228"/>
      <c r="O166" s="228"/>
      <c r="P166" s="228"/>
      <c r="Q166" s="228"/>
      <c r="R166" s="228"/>
      <c r="S166" s="228"/>
      <c r="T166" s="229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0" t="s">
        <v>147</v>
      </c>
      <c r="AU166" s="230" t="s">
        <v>91</v>
      </c>
      <c r="AV166" s="13" t="s">
        <v>23</v>
      </c>
      <c r="AW166" s="13" t="s">
        <v>43</v>
      </c>
      <c r="AX166" s="13" t="s">
        <v>82</v>
      </c>
      <c r="AY166" s="230" t="s">
        <v>137</v>
      </c>
    </row>
    <row r="167" s="14" customFormat="1">
      <c r="A167" s="14"/>
      <c r="B167" s="231"/>
      <c r="C167" s="232"/>
      <c r="D167" s="222" t="s">
        <v>147</v>
      </c>
      <c r="E167" s="233" t="s">
        <v>36</v>
      </c>
      <c r="F167" s="234" t="s">
        <v>2762</v>
      </c>
      <c r="G167" s="232"/>
      <c r="H167" s="235">
        <v>0.25</v>
      </c>
      <c r="I167" s="236"/>
      <c r="J167" s="232"/>
      <c r="K167" s="232"/>
      <c r="L167" s="237"/>
      <c r="M167" s="238"/>
      <c r="N167" s="239"/>
      <c r="O167" s="239"/>
      <c r="P167" s="239"/>
      <c r="Q167" s="239"/>
      <c r="R167" s="239"/>
      <c r="S167" s="239"/>
      <c r="T167" s="240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1" t="s">
        <v>147</v>
      </c>
      <c r="AU167" s="241" t="s">
        <v>91</v>
      </c>
      <c r="AV167" s="14" t="s">
        <v>91</v>
      </c>
      <c r="AW167" s="14" t="s">
        <v>43</v>
      </c>
      <c r="AX167" s="14" t="s">
        <v>82</v>
      </c>
      <c r="AY167" s="241" t="s">
        <v>137</v>
      </c>
    </row>
    <row r="168" s="2" customFormat="1" ht="37.8" customHeight="1">
      <c r="A168" s="41"/>
      <c r="B168" s="42"/>
      <c r="C168" s="207" t="s">
        <v>402</v>
      </c>
      <c r="D168" s="207" t="s">
        <v>140</v>
      </c>
      <c r="E168" s="208" t="s">
        <v>2763</v>
      </c>
      <c r="F168" s="209" t="s">
        <v>2764</v>
      </c>
      <c r="G168" s="210" t="s">
        <v>225</v>
      </c>
      <c r="H168" s="211">
        <v>10.32</v>
      </c>
      <c r="I168" s="212"/>
      <c r="J168" s="213">
        <f>ROUND(I168*H168,2)</f>
        <v>0</v>
      </c>
      <c r="K168" s="209" t="s">
        <v>281</v>
      </c>
      <c r="L168" s="47"/>
      <c r="M168" s="214" t="s">
        <v>36</v>
      </c>
      <c r="N168" s="215" t="s">
        <v>53</v>
      </c>
      <c r="O168" s="87"/>
      <c r="P168" s="216">
        <f>O168*H168</f>
        <v>0</v>
      </c>
      <c r="Q168" s="216">
        <v>0</v>
      </c>
      <c r="R168" s="216">
        <f>Q168*H168</f>
        <v>0</v>
      </c>
      <c r="S168" s="216">
        <v>0.062</v>
      </c>
      <c r="T168" s="217">
        <f>S168*H168</f>
        <v>0.63983999999999996</v>
      </c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R168" s="218" t="s">
        <v>150</v>
      </c>
      <c r="AT168" s="218" t="s">
        <v>140</v>
      </c>
      <c r="AU168" s="218" t="s">
        <v>91</v>
      </c>
      <c r="AY168" s="19" t="s">
        <v>137</v>
      </c>
      <c r="BE168" s="219">
        <f>IF(N168="základní",J168,0)</f>
        <v>0</v>
      </c>
      <c r="BF168" s="219">
        <f>IF(N168="snížená",J168,0)</f>
        <v>0</v>
      </c>
      <c r="BG168" s="219">
        <f>IF(N168="zákl. přenesená",J168,0)</f>
        <v>0</v>
      </c>
      <c r="BH168" s="219">
        <f>IF(N168="sníž. přenesená",J168,0)</f>
        <v>0</v>
      </c>
      <c r="BI168" s="219">
        <f>IF(N168="nulová",J168,0)</f>
        <v>0</v>
      </c>
      <c r="BJ168" s="19" t="s">
        <v>23</v>
      </c>
      <c r="BK168" s="219">
        <f>ROUND(I168*H168,2)</f>
        <v>0</v>
      </c>
      <c r="BL168" s="19" t="s">
        <v>150</v>
      </c>
      <c r="BM168" s="218" t="s">
        <v>2765</v>
      </c>
    </row>
    <row r="169" s="14" customFormat="1">
      <c r="A169" s="14"/>
      <c r="B169" s="231"/>
      <c r="C169" s="232"/>
      <c r="D169" s="222" t="s">
        <v>147</v>
      </c>
      <c r="E169" s="233" t="s">
        <v>36</v>
      </c>
      <c r="F169" s="234" t="s">
        <v>2766</v>
      </c>
      <c r="G169" s="232"/>
      <c r="H169" s="235">
        <v>10.32</v>
      </c>
      <c r="I169" s="236"/>
      <c r="J169" s="232"/>
      <c r="K169" s="232"/>
      <c r="L169" s="237"/>
      <c r="M169" s="238"/>
      <c r="N169" s="239"/>
      <c r="O169" s="239"/>
      <c r="P169" s="239"/>
      <c r="Q169" s="239"/>
      <c r="R169" s="239"/>
      <c r="S169" s="239"/>
      <c r="T169" s="240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1" t="s">
        <v>147</v>
      </c>
      <c r="AU169" s="241" t="s">
        <v>91</v>
      </c>
      <c r="AV169" s="14" t="s">
        <v>91</v>
      </c>
      <c r="AW169" s="14" t="s">
        <v>43</v>
      </c>
      <c r="AX169" s="14" t="s">
        <v>23</v>
      </c>
      <c r="AY169" s="241" t="s">
        <v>137</v>
      </c>
    </row>
    <row r="170" s="2" customFormat="1" ht="37.8" customHeight="1">
      <c r="A170" s="41"/>
      <c r="B170" s="42"/>
      <c r="C170" s="207" t="s">
        <v>406</v>
      </c>
      <c r="D170" s="207" t="s">
        <v>140</v>
      </c>
      <c r="E170" s="208" t="s">
        <v>2767</v>
      </c>
      <c r="F170" s="209" t="s">
        <v>2768</v>
      </c>
      <c r="G170" s="210" t="s">
        <v>225</v>
      </c>
      <c r="H170" s="211">
        <v>18.899999999999999</v>
      </c>
      <c r="I170" s="212"/>
      <c r="J170" s="213">
        <f>ROUND(I170*H170,2)</f>
        <v>0</v>
      </c>
      <c r="K170" s="209" t="s">
        <v>226</v>
      </c>
      <c r="L170" s="47"/>
      <c r="M170" s="214" t="s">
        <v>36</v>
      </c>
      <c r="N170" s="215" t="s">
        <v>53</v>
      </c>
      <c r="O170" s="87"/>
      <c r="P170" s="216">
        <f>O170*H170</f>
        <v>0</v>
      </c>
      <c r="Q170" s="216">
        <v>0</v>
      </c>
      <c r="R170" s="216">
        <f>Q170*H170</f>
        <v>0</v>
      </c>
      <c r="S170" s="216">
        <v>0.050000000000000003</v>
      </c>
      <c r="T170" s="217">
        <f>S170*H170</f>
        <v>0.94499999999999995</v>
      </c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R170" s="218" t="s">
        <v>150</v>
      </c>
      <c r="AT170" s="218" t="s">
        <v>140</v>
      </c>
      <c r="AU170" s="218" t="s">
        <v>91</v>
      </c>
      <c r="AY170" s="19" t="s">
        <v>137</v>
      </c>
      <c r="BE170" s="219">
        <f>IF(N170="základní",J170,0)</f>
        <v>0</v>
      </c>
      <c r="BF170" s="219">
        <f>IF(N170="snížená",J170,0)</f>
        <v>0</v>
      </c>
      <c r="BG170" s="219">
        <f>IF(N170="zákl. přenesená",J170,0)</f>
        <v>0</v>
      </c>
      <c r="BH170" s="219">
        <f>IF(N170="sníž. přenesená",J170,0)</f>
        <v>0</v>
      </c>
      <c r="BI170" s="219">
        <f>IF(N170="nulová",J170,0)</f>
        <v>0</v>
      </c>
      <c r="BJ170" s="19" t="s">
        <v>23</v>
      </c>
      <c r="BK170" s="219">
        <f>ROUND(I170*H170,2)</f>
        <v>0</v>
      </c>
      <c r="BL170" s="19" t="s">
        <v>150</v>
      </c>
      <c r="BM170" s="218" t="s">
        <v>2769</v>
      </c>
    </row>
    <row r="171" s="2" customFormat="1">
      <c r="A171" s="41"/>
      <c r="B171" s="42"/>
      <c r="C171" s="43"/>
      <c r="D171" s="256" t="s">
        <v>228</v>
      </c>
      <c r="E171" s="43"/>
      <c r="F171" s="257" t="s">
        <v>2770</v>
      </c>
      <c r="G171" s="43"/>
      <c r="H171" s="43"/>
      <c r="I171" s="258"/>
      <c r="J171" s="43"/>
      <c r="K171" s="43"/>
      <c r="L171" s="47"/>
      <c r="M171" s="259"/>
      <c r="N171" s="260"/>
      <c r="O171" s="87"/>
      <c r="P171" s="87"/>
      <c r="Q171" s="87"/>
      <c r="R171" s="87"/>
      <c r="S171" s="87"/>
      <c r="T171" s="88"/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T171" s="19" t="s">
        <v>228</v>
      </c>
      <c r="AU171" s="19" t="s">
        <v>91</v>
      </c>
    </row>
    <row r="172" s="14" customFormat="1">
      <c r="A172" s="14"/>
      <c r="B172" s="231"/>
      <c r="C172" s="232"/>
      <c r="D172" s="222" t="s">
        <v>147</v>
      </c>
      <c r="E172" s="233" t="s">
        <v>36</v>
      </c>
      <c r="F172" s="234" t="s">
        <v>2735</v>
      </c>
      <c r="G172" s="232"/>
      <c r="H172" s="235">
        <v>18.899999999999999</v>
      </c>
      <c r="I172" s="236"/>
      <c r="J172" s="232"/>
      <c r="K172" s="232"/>
      <c r="L172" s="237"/>
      <c r="M172" s="238"/>
      <c r="N172" s="239"/>
      <c r="O172" s="239"/>
      <c r="P172" s="239"/>
      <c r="Q172" s="239"/>
      <c r="R172" s="239"/>
      <c r="S172" s="239"/>
      <c r="T172" s="240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1" t="s">
        <v>147</v>
      </c>
      <c r="AU172" s="241" t="s">
        <v>91</v>
      </c>
      <c r="AV172" s="14" t="s">
        <v>91</v>
      </c>
      <c r="AW172" s="14" t="s">
        <v>43</v>
      </c>
      <c r="AX172" s="14" t="s">
        <v>23</v>
      </c>
      <c r="AY172" s="241" t="s">
        <v>137</v>
      </c>
    </row>
    <row r="173" s="2" customFormat="1" ht="24.15" customHeight="1">
      <c r="A173" s="41"/>
      <c r="B173" s="42"/>
      <c r="C173" s="207" t="s">
        <v>410</v>
      </c>
      <c r="D173" s="207" t="s">
        <v>140</v>
      </c>
      <c r="E173" s="208" t="s">
        <v>2771</v>
      </c>
      <c r="F173" s="209" t="s">
        <v>2772</v>
      </c>
      <c r="G173" s="210" t="s">
        <v>225</v>
      </c>
      <c r="H173" s="211">
        <v>242.16</v>
      </c>
      <c r="I173" s="212"/>
      <c r="J173" s="213">
        <f>ROUND(I173*H173,2)</f>
        <v>0</v>
      </c>
      <c r="K173" s="209" t="s">
        <v>226</v>
      </c>
      <c r="L173" s="47"/>
      <c r="M173" s="214" t="s">
        <v>36</v>
      </c>
      <c r="N173" s="215" t="s">
        <v>53</v>
      </c>
      <c r="O173" s="87"/>
      <c r="P173" s="216">
        <f>O173*H173</f>
        <v>0</v>
      </c>
      <c r="Q173" s="216">
        <v>0</v>
      </c>
      <c r="R173" s="216">
        <f>Q173*H173</f>
        <v>0</v>
      </c>
      <c r="S173" s="216">
        <v>0.060999999999999999</v>
      </c>
      <c r="T173" s="217">
        <f>S173*H173</f>
        <v>14.771759999999999</v>
      </c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R173" s="218" t="s">
        <v>150</v>
      </c>
      <c r="AT173" s="218" t="s">
        <v>140</v>
      </c>
      <c r="AU173" s="218" t="s">
        <v>91</v>
      </c>
      <c r="AY173" s="19" t="s">
        <v>137</v>
      </c>
      <c r="BE173" s="219">
        <f>IF(N173="základní",J173,0)</f>
        <v>0</v>
      </c>
      <c r="BF173" s="219">
        <f>IF(N173="snížená",J173,0)</f>
        <v>0</v>
      </c>
      <c r="BG173" s="219">
        <f>IF(N173="zákl. přenesená",J173,0)</f>
        <v>0</v>
      </c>
      <c r="BH173" s="219">
        <f>IF(N173="sníž. přenesená",J173,0)</f>
        <v>0</v>
      </c>
      <c r="BI173" s="219">
        <f>IF(N173="nulová",J173,0)</f>
        <v>0</v>
      </c>
      <c r="BJ173" s="19" t="s">
        <v>23</v>
      </c>
      <c r="BK173" s="219">
        <f>ROUND(I173*H173,2)</f>
        <v>0</v>
      </c>
      <c r="BL173" s="19" t="s">
        <v>150</v>
      </c>
      <c r="BM173" s="218" t="s">
        <v>2773</v>
      </c>
    </row>
    <row r="174" s="2" customFormat="1">
      <c r="A174" s="41"/>
      <c r="B174" s="42"/>
      <c r="C174" s="43"/>
      <c r="D174" s="256" t="s">
        <v>228</v>
      </c>
      <c r="E174" s="43"/>
      <c r="F174" s="257" t="s">
        <v>2774</v>
      </c>
      <c r="G174" s="43"/>
      <c r="H174" s="43"/>
      <c r="I174" s="258"/>
      <c r="J174" s="43"/>
      <c r="K174" s="43"/>
      <c r="L174" s="47"/>
      <c r="M174" s="259"/>
      <c r="N174" s="260"/>
      <c r="O174" s="87"/>
      <c r="P174" s="87"/>
      <c r="Q174" s="87"/>
      <c r="R174" s="87"/>
      <c r="S174" s="87"/>
      <c r="T174" s="88"/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T174" s="19" t="s">
        <v>228</v>
      </c>
      <c r="AU174" s="19" t="s">
        <v>91</v>
      </c>
    </row>
    <row r="175" s="14" customFormat="1">
      <c r="A175" s="14"/>
      <c r="B175" s="231"/>
      <c r="C175" s="232"/>
      <c r="D175" s="222" t="s">
        <v>147</v>
      </c>
      <c r="E175" s="233" t="s">
        <v>36</v>
      </c>
      <c r="F175" s="234" t="s">
        <v>2775</v>
      </c>
      <c r="G175" s="232"/>
      <c r="H175" s="235">
        <v>242.16</v>
      </c>
      <c r="I175" s="236"/>
      <c r="J175" s="232"/>
      <c r="K175" s="232"/>
      <c r="L175" s="237"/>
      <c r="M175" s="238"/>
      <c r="N175" s="239"/>
      <c r="O175" s="239"/>
      <c r="P175" s="239"/>
      <c r="Q175" s="239"/>
      <c r="R175" s="239"/>
      <c r="S175" s="239"/>
      <c r="T175" s="240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1" t="s">
        <v>147</v>
      </c>
      <c r="AU175" s="241" t="s">
        <v>91</v>
      </c>
      <c r="AV175" s="14" t="s">
        <v>91</v>
      </c>
      <c r="AW175" s="14" t="s">
        <v>43</v>
      </c>
      <c r="AX175" s="14" t="s">
        <v>82</v>
      </c>
      <c r="AY175" s="241" t="s">
        <v>137</v>
      </c>
    </row>
    <row r="176" s="2" customFormat="1" ht="37.8" customHeight="1">
      <c r="A176" s="41"/>
      <c r="B176" s="42"/>
      <c r="C176" s="207" t="s">
        <v>414</v>
      </c>
      <c r="D176" s="207" t="s">
        <v>140</v>
      </c>
      <c r="E176" s="208" t="s">
        <v>2776</v>
      </c>
      <c r="F176" s="209" t="s">
        <v>2777</v>
      </c>
      <c r="G176" s="210" t="s">
        <v>225</v>
      </c>
      <c r="H176" s="211">
        <v>176.40000000000001</v>
      </c>
      <c r="I176" s="212"/>
      <c r="J176" s="213">
        <f>ROUND(I176*H176,2)</f>
        <v>0</v>
      </c>
      <c r="K176" s="209" t="s">
        <v>281</v>
      </c>
      <c r="L176" s="47"/>
      <c r="M176" s="214" t="s">
        <v>36</v>
      </c>
      <c r="N176" s="215" t="s">
        <v>53</v>
      </c>
      <c r="O176" s="87"/>
      <c r="P176" s="216">
        <f>O176*H176</f>
        <v>0</v>
      </c>
      <c r="Q176" s="216">
        <v>0</v>
      </c>
      <c r="R176" s="216">
        <f>Q176*H176</f>
        <v>0</v>
      </c>
      <c r="S176" s="216">
        <v>0.050000000000000003</v>
      </c>
      <c r="T176" s="217">
        <f>S176*H176</f>
        <v>8.8200000000000003</v>
      </c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R176" s="218" t="s">
        <v>150</v>
      </c>
      <c r="AT176" s="218" t="s">
        <v>140</v>
      </c>
      <c r="AU176" s="218" t="s">
        <v>91</v>
      </c>
      <c r="AY176" s="19" t="s">
        <v>137</v>
      </c>
      <c r="BE176" s="219">
        <f>IF(N176="základní",J176,0)</f>
        <v>0</v>
      </c>
      <c r="BF176" s="219">
        <f>IF(N176="snížená",J176,0)</f>
        <v>0</v>
      </c>
      <c r="BG176" s="219">
        <f>IF(N176="zákl. přenesená",J176,0)</f>
        <v>0</v>
      </c>
      <c r="BH176" s="219">
        <f>IF(N176="sníž. přenesená",J176,0)</f>
        <v>0</v>
      </c>
      <c r="BI176" s="219">
        <f>IF(N176="nulová",J176,0)</f>
        <v>0</v>
      </c>
      <c r="BJ176" s="19" t="s">
        <v>23</v>
      </c>
      <c r="BK176" s="219">
        <f>ROUND(I176*H176,2)</f>
        <v>0</v>
      </c>
      <c r="BL176" s="19" t="s">
        <v>150</v>
      </c>
      <c r="BM176" s="218" t="s">
        <v>2778</v>
      </c>
    </row>
    <row r="177" s="14" customFormat="1">
      <c r="A177" s="14"/>
      <c r="B177" s="231"/>
      <c r="C177" s="232"/>
      <c r="D177" s="222" t="s">
        <v>147</v>
      </c>
      <c r="E177" s="233" t="s">
        <v>36</v>
      </c>
      <c r="F177" s="234" t="s">
        <v>2779</v>
      </c>
      <c r="G177" s="232"/>
      <c r="H177" s="235">
        <v>176.40000000000001</v>
      </c>
      <c r="I177" s="236"/>
      <c r="J177" s="232"/>
      <c r="K177" s="232"/>
      <c r="L177" s="237"/>
      <c r="M177" s="238"/>
      <c r="N177" s="239"/>
      <c r="O177" s="239"/>
      <c r="P177" s="239"/>
      <c r="Q177" s="239"/>
      <c r="R177" s="239"/>
      <c r="S177" s="239"/>
      <c r="T177" s="240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1" t="s">
        <v>147</v>
      </c>
      <c r="AU177" s="241" t="s">
        <v>91</v>
      </c>
      <c r="AV177" s="14" t="s">
        <v>91</v>
      </c>
      <c r="AW177" s="14" t="s">
        <v>43</v>
      </c>
      <c r="AX177" s="14" t="s">
        <v>23</v>
      </c>
      <c r="AY177" s="241" t="s">
        <v>137</v>
      </c>
    </row>
    <row r="178" s="2" customFormat="1" ht="37.8" customHeight="1">
      <c r="A178" s="41"/>
      <c r="B178" s="42"/>
      <c r="C178" s="207" t="s">
        <v>418</v>
      </c>
      <c r="D178" s="207" t="s">
        <v>140</v>
      </c>
      <c r="E178" s="208" t="s">
        <v>2780</v>
      </c>
      <c r="F178" s="209" t="s">
        <v>2781</v>
      </c>
      <c r="G178" s="210" t="s">
        <v>225</v>
      </c>
      <c r="H178" s="211">
        <v>67.799999999999997</v>
      </c>
      <c r="I178" s="212"/>
      <c r="J178" s="213">
        <f>ROUND(I178*H178,2)</f>
        <v>0</v>
      </c>
      <c r="K178" s="209" t="s">
        <v>226</v>
      </c>
      <c r="L178" s="47"/>
      <c r="M178" s="214" t="s">
        <v>36</v>
      </c>
      <c r="N178" s="215" t="s">
        <v>53</v>
      </c>
      <c r="O178" s="87"/>
      <c r="P178" s="216">
        <f>O178*H178</f>
        <v>0</v>
      </c>
      <c r="Q178" s="216">
        <v>0</v>
      </c>
      <c r="R178" s="216">
        <f>Q178*H178</f>
        <v>0</v>
      </c>
      <c r="S178" s="216">
        <v>0.068000000000000005</v>
      </c>
      <c r="T178" s="217">
        <f>S178*H178</f>
        <v>4.6104000000000003</v>
      </c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R178" s="218" t="s">
        <v>150</v>
      </c>
      <c r="AT178" s="218" t="s">
        <v>140</v>
      </c>
      <c r="AU178" s="218" t="s">
        <v>91</v>
      </c>
      <c r="AY178" s="19" t="s">
        <v>137</v>
      </c>
      <c r="BE178" s="219">
        <f>IF(N178="základní",J178,0)</f>
        <v>0</v>
      </c>
      <c r="BF178" s="219">
        <f>IF(N178="snížená",J178,0)</f>
        <v>0</v>
      </c>
      <c r="BG178" s="219">
        <f>IF(N178="zákl. přenesená",J178,0)</f>
        <v>0</v>
      </c>
      <c r="BH178" s="219">
        <f>IF(N178="sníž. přenesená",J178,0)</f>
        <v>0</v>
      </c>
      <c r="BI178" s="219">
        <f>IF(N178="nulová",J178,0)</f>
        <v>0</v>
      </c>
      <c r="BJ178" s="19" t="s">
        <v>23</v>
      </c>
      <c r="BK178" s="219">
        <f>ROUND(I178*H178,2)</f>
        <v>0</v>
      </c>
      <c r="BL178" s="19" t="s">
        <v>150</v>
      </c>
      <c r="BM178" s="218" t="s">
        <v>2782</v>
      </c>
    </row>
    <row r="179" s="2" customFormat="1">
      <c r="A179" s="41"/>
      <c r="B179" s="42"/>
      <c r="C179" s="43"/>
      <c r="D179" s="256" t="s">
        <v>228</v>
      </c>
      <c r="E179" s="43"/>
      <c r="F179" s="257" t="s">
        <v>2783</v>
      </c>
      <c r="G179" s="43"/>
      <c r="H179" s="43"/>
      <c r="I179" s="258"/>
      <c r="J179" s="43"/>
      <c r="K179" s="43"/>
      <c r="L179" s="47"/>
      <c r="M179" s="259"/>
      <c r="N179" s="260"/>
      <c r="O179" s="87"/>
      <c r="P179" s="87"/>
      <c r="Q179" s="87"/>
      <c r="R179" s="87"/>
      <c r="S179" s="87"/>
      <c r="T179" s="88"/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T179" s="19" t="s">
        <v>228</v>
      </c>
      <c r="AU179" s="19" t="s">
        <v>91</v>
      </c>
    </row>
    <row r="180" s="14" customFormat="1">
      <c r="A180" s="14"/>
      <c r="B180" s="231"/>
      <c r="C180" s="232"/>
      <c r="D180" s="222" t="s">
        <v>147</v>
      </c>
      <c r="E180" s="233" t="s">
        <v>36</v>
      </c>
      <c r="F180" s="234" t="s">
        <v>2784</v>
      </c>
      <c r="G180" s="232"/>
      <c r="H180" s="235">
        <v>67.799999999999997</v>
      </c>
      <c r="I180" s="236"/>
      <c r="J180" s="232"/>
      <c r="K180" s="232"/>
      <c r="L180" s="237"/>
      <c r="M180" s="238"/>
      <c r="N180" s="239"/>
      <c r="O180" s="239"/>
      <c r="P180" s="239"/>
      <c r="Q180" s="239"/>
      <c r="R180" s="239"/>
      <c r="S180" s="239"/>
      <c r="T180" s="240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1" t="s">
        <v>147</v>
      </c>
      <c r="AU180" s="241" t="s">
        <v>91</v>
      </c>
      <c r="AV180" s="14" t="s">
        <v>91</v>
      </c>
      <c r="AW180" s="14" t="s">
        <v>43</v>
      </c>
      <c r="AX180" s="14" t="s">
        <v>82</v>
      </c>
      <c r="AY180" s="241" t="s">
        <v>137</v>
      </c>
    </row>
    <row r="181" s="2" customFormat="1" ht="16.5" customHeight="1">
      <c r="A181" s="41"/>
      <c r="B181" s="42"/>
      <c r="C181" s="207" t="s">
        <v>422</v>
      </c>
      <c r="D181" s="207" t="s">
        <v>140</v>
      </c>
      <c r="E181" s="208" t="s">
        <v>2785</v>
      </c>
      <c r="F181" s="209" t="s">
        <v>2786</v>
      </c>
      <c r="G181" s="210" t="s">
        <v>1559</v>
      </c>
      <c r="H181" s="211">
        <v>610</v>
      </c>
      <c r="I181" s="212"/>
      <c r="J181" s="213">
        <f>ROUND(I181*H181,2)</f>
        <v>0</v>
      </c>
      <c r="K181" s="209" t="s">
        <v>36</v>
      </c>
      <c r="L181" s="47"/>
      <c r="M181" s="214" t="s">
        <v>36</v>
      </c>
      <c r="N181" s="215" t="s">
        <v>53</v>
      </c>
      <c r="O181" s="87"/>
      <c r="P181" s="216">
        <f>O181*H181</f>
        <v>0</v>
      </c>
      <c r="Q181" s="216">
        <v>0</v>
      </c>
      <c r="R181" s="216">
        <f>Q181*H181</f>
        <v>0</v>
      </c>
      <c r="S181" s="216">
        <v>0.0030000000000000001</v>
      </c>
      <c r="T181" s="217">
        <f>S181*H181</f>
        <v>1.8300000000000001</v>
      </c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R181" s="218" t="s">
        <v>150</v>
      </c>
      <c r="AT181" s="218" t="s">
        <v>140</v>
      </c>
      <c r="AU181" s="218" t="s">
        <v>91</v>
      </c>
      <c r="AY181" s="19" t="s">
        <v>137</v>
      </c>
      <c r="BE181" s="219">
        <f>IF(N181="základní",J181,0)</f>
        <v>0</v>
      </c>
      <c r="BF181" s="219">
        <f>IF(N181="snížená",J181,0)</f>
        <v>0</v>
      </c>
      <c r="BG181" s="219">
        <f>IF(N181="zákl. přenesená",J181,0)</f>
        <v>0</v>
      </c>
      <c r="BH181" s="219">
        <f>IF(N181="sníž. přenesená",J181,0)</f>
        <v>0</v>
      </c>
      <c r="BI181" s="219">
        <f>IF(N181="nulová",J181,0)</f>
        <v>0</v>
      </c>
      <c r="BJ181" s="19" t="s">
        <v>23</v>
      </c>
      <c r="BK181" s="219">
        <f>ROUND(I181*H181,2)</f>
        <v>0</v>
      </c>
      <c r="BL181" s="19" t="s">
        <v>150</v>
      </c>
      <c r="BM181" s="218" t="s">
        <v>2787</v>
      </c>
    </row>
    <row r="182" s="14" customFormat="1">
      <c r="A182" s="14"/>
      <c r="B182" s="231"/>
      <c r="C182" s="232"/>
      <c r="D182" s="222" t="s">
        <v>147</v>
      </c>
      <c r="E182" s="233" t="s">
        <v>36</v>
      </c>
      <c r="F182" s="234" t="s">
        <v>2788</v>
      </c>
      <c r="G182" s="232"/>
      <c r="H182" s="235">
        <v>610</v>
      </c>
      <c r="I182" s="236"/>
      <c r="J182" s="232"/>
      <c r="K182" s="232"/>
      <c r="L182" s="237"/>
      <c r="M182" s="238"/>
      <c r="N182" s="239"/>
      <c r="O182" s="239"/>
      <c r="P182" s="239"/>
      <c r="Q182" s="239"/>
      <c r="R182" s="239"/>
      <c r="S182" s="239"/>
      <c r="T182" s="240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1" t="s">
        <v>147</v>
      </c>
      <c r="AU182" s="241" t="s">
        <v>91</v>
      </c>
      <c r="AV182" s="14" t="s">
        <v>91</v>
      </c>
      <c r="AW182" s="14" t="s">
        <v>43</v>
      </c>
      <c r="AX182" s="14" t="s">
        <v>82</v>
      </c>
      <c r="AY182" s="241" t="s">
        <v>137</v>
      </c>
    </row>
    <row r="183" s="2" customFormat="1" ht="16.5" customHeight="1">
      <c r="A183" s="41"/>
      <c r="B183" s="42"/>
      <c r="C183" s="207" t="s">
        <v>426</v>
      </c>
      <c r="D183" s="207" t="s">
        <v>140</v>
      </c>
      <c r="E183" s="208" t="s">
        <v>2789</v>
      </c>
      <c r="F183" s="209" t="s">
        <v>2790</v>
      </c>
      <c r="G183" s="210" t="s">
        <v>850</v>
      </c>
      <c r="H183" s="211">
        <v>120</v>
      </c>
      <c r="I183" s="212"/>
      <c r="J183" s="213">
        <f>ROUND(I183*H183,2)</f>
        <v>0</v>
      </c>
      <c r="K183" s="209" t="s">
        <v>36</v>
      </c>
      <c r="L183" s="47"/>
      <c r="M183" s="214" t="s">
        <v>36</v>
      </c>
      <c r="N183" s="215" t="s">
        <v>53</v>
      </c>
      <c r="O183" s="87"/>
      <c r="P183" s="216">
        <f>O183*H183</f>
        <v>0</v>
      </c>
      <c r="Q183" s="216">
        <v>0</v>
      </c>
      <c r="R183" s="216">
        <f>Q183*H183</f>
        <v>0</v>
      </c>
      <c r="S183" s="216">
        <v>0.001</v>
      </c>
      <c r="T183" s="217">
        <f>S183*H183</f>
        <v>0.12</v>
      </c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R183" s="218" t="s">
        <v>150</v>
      </c>
      <c r="AT183" s="218" t="s">
        <v>140</v>
      </c>
      <c r="AU183" s="218" t="s">
        <v>91</v>
      </c>
      <c r="AY183" s="19" t="s">
        <v>137</v>
      </c>
      <c r="BE183" s="219">
        <f>IF(N183="základní",J183,0)</f>
        <v>0</v>
      </c>
      <c r="BF183" s="219">
        <f>IF(N183="snížená",J183,0)</f>
        <v>0</v>
      </c>
      <c r="BG183" s="219">
        <f>IF(N183="zákl. přenesená",J183,0)</f>
        <v>0</v>
      </c>
      <c r="BH183" s="219">
        <f>IF(N183="sníž. přenesená",J183,0)</f>
        <v>0</v>
      </c>
      <c r="BI183" s="219">
        <f>IF(N183="nulová",J183,0)</f>
        <v>0</v>
      </c>
      <c r="BJ183" s="19" t="s">
        <v>23</v>
      </c>
      <c r="BK183" s="219">
        <f>ROUND(I183*H183,2)</f>
        <v>0</v>
      </c>
      <c r="BL183" s="19" t="s">
        <v>150</v>
      </c>
      <c r="BM183" s="218" t="s">
        <v>2791</v>
      </c>
    </row>
    <row r="184" s="14" customFormat="1">
      <c r="A184" s="14"/>
      <c r="B184" s="231"/>
      <c r="C184" s="232"/>
      <c r="D184" s="222" t="s">
        <v>147</v>
      </c>
      <c r="E184" s="233" t="s">
        <v>36</v>
      </c>
      <c r="F184" s="234" t="s">
        <v>2792</v>
      </c>
      <c r="G184" s="232"/>
      <c r="H184" s="235">
        <v>120</v>
      </c>
      <c r="I184" s="236"/>
      <c r="J184" s="232"/>
      <c r="K184" s="232"/>
      <c r="L184" s="237"/>
      <c r="M184" s="238"/>
      <c r="N184" s="239"/>
      <c r="O184" s="239"/>
      <c r="P184" s="239"/>
      <c r="Q184" s="239"/>
      <c r="R184" s="239"/>
      <c r="S184" s="239"/>
      <c r="T184" s="240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1" t="s">
        <v>147</v>
      </c>
      <c r="AU184" s="241" t="s">
        <v>91</v>
      </c>
      <c r="AV184" s="14" t="s">
        <v>91</v>
      </c>
      <c r="AW184" s="14" t="s">
        <v>43</v>
      </c>
      <c r="AX184" s="14" t="s">
        <v>82</v>
      </c>
      <c r="AY184" s="241" t="s">
        <v>137</v>
      </c>
    </row>
    <row r="185" s="12" customFormat="1" ht="22.8" customHeight="1">
      <c r="A185" s="12"/>
      <c r="B185" s="191"/>
      <c r="C185" s="192"/>
      <c r="D185" s="193" t="s">
        <v>81</v>
      </c>
      <c r="E185" s="205" t="s">
        <v>802</v>
      </c>
      <c r="F185" s="205" t="s">
        <v>855</v>
      </c>
      <c r="G185" s="192"/>
      <c r="H185" s="192"/>
      <c r="I185" s="195"/>
      <c r="J185" s="206">
        <f>BK185</f>
        <v>0</v>
      </c>
      <c r="K185" s="192"/>
      <c r="L185" s="197"/>
      <c r="M185" s="198"/>
      <c r="N185" s="199"/>
      <c r="O185" s="199"/>
      <c r="P185" s="200">
        <f>P186</f>
        <v>0</v>
      </c>
      <c r="Q185" s="199"/>
      <c r="R185" s="200">
        <f>R186</f>
        <v>0</v>
      </c>
      <c r="S185" s="199"/>
      <c r="T185" s="201">
        <f>T186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02" t="s">
        <v>23</v>
      </c>
      <c r="AT185" s="203" t="s">
        <v>81</v>
      </c>
      <c r="AU185" s="203" t="s">
        <v>23</v>
      </c>
      <c r="AY185" s="202" t="s">
        <v>137</v>
      </c>
      <c r="BK185" s="204">
        <f>BK186</f>
        <v>0</v>
      </c>
    </row>
    <row r="186" s="2" customFormat="1" ht="16.5" customHeight="1">
      <c r="A186" s="41"/>
      <c r="B186" s="42"/>
      <c r="C186" s="207" t="s">
        <v>432</v>
      </c>
      <c r="D186" s="207" t="s">
        <v>140</v>
      </c>
      <c r="E186" s="208" t="s">
        <v>2793</v>
      </c>
      <c r="F186" s="209" t="s">
        <v>2794</v>
      </c>
      <c r="G186" s="210" t="s">
        <v>266</v>
      </c>
      <c r="H186" s="211">
        <v>0.02</v>
      </c>
      <c r="I186" s="212"/>
      <c r="J186" s="213">
        <f>ROUND(I186*H186,2)</f>
        <v>0</v>
      </c>
      <c r="K186" s="209" t="s">
        <v>144</v>
      </c>
      <c r="L186" s="47"/>
      <c r="M186" s="214" t="s">
        <v>36</v>
      </c>
      <c r="N186" s="215" t="s">
        <v>53</v>
      </c>
      <c r="O186" s="87"/>
      <c r="P186" s="216">
        <f>O186*H186</f>
        <v>0</v>
      </c>
      <c r="Q186" s="216">
        <v>0</v>
      </c>
      <c r="R186" s="216">
        <f>Q186*H186</f>
        <v>0</v>
      </c>
      <c r="S186" s="216">
        <v>0</v>
      </c>
      <c r="T186" s="217">
        <f>S186*H186</f>
        <v>0</v>
      </c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R186" s="218" t="s">
        <v>150</v>
      </c>
      <c r="AT186" s="218" t="s">
        <v>140</v>
      </c>
      <c r="AU186" s="218" t="s">
        <v>91</v>
      </c>
      <c r="AY186" s="19" t="s">
        <v>137</v>
      </c>
      <c r="BE186" s="219">
        <f>IF(N186="základní",J186,0)</f>
        <v>0</v>
      </c>
      <c r="BF186" s="219">
        <f>IF(N186="snížená",J186,0)</f>
        <v>0</v>
      </c>
      <c r="BG186" s="219">
        <f>IF(N186="zákl. přenesená",J186,0)</f>
        <v>0</v>
      </c>
      <c r="BH186" s="219">
        <f>IF(N186="sníž. přenesená",J186,0)</f>
        <v>0</v>
      </c>
      <c r="BI186" s="219">
        <f>IF(N186="nulová",J186,0)</f>
        <v>0</v>
      </c>
      <c r="BJ186" s="19" t="s">
        <v>23</v>
      </c>
      <c r="BK186" s="219">
        <f>ROUND(I186*H186,2)</f>
        <v>0</v>
      </c>
      <c r="BL186" s="19" t="s">
        <v>150</v>
      </c>
      <c r="BM186" s="218" t="s">
        <v>2795</v>
      </c>
    </row>
    <row r="187" s="12" customFormat="1" ht="22.8" customHeight="1">
      <c r="A187" s="12"/>
      <c r="B187" s="191"/>
      <c r="C187" s="192"/>
      <c r="D187" s="193" t="s">
        <v>81</v>
      </c>
      <c r="E187" s="205" t="s">
        <v>2322</v>
      </c>
      <c r="F187" s="205" t="s">
        <v>2323</v>
      </c>
      <c r="G187" s="192"/>
      <c r="H187" s="192"/>
      <c r="I187" s="195"/>
      <c r="J187" s="206">
        <f>BK187</f>
        <v>0</v>
      </c>
      <c r="K187" s="192"/>
      <c r="L187" s="197"/>
      <c r="M187" s="198"/>
      <c r="N187" s="199"/>
      <c r="O187" s="199"/>
      <c r="P187" s="200">
        <f>SUM(P188:P195)</f>
        <v>0</v>
      </c>
      <c r="Q187" s="199"/>
      <c r="R187" s="200">
        <f>SUM(R188:R195)</f>
        <v>0</v>
      </c>
      <c r="S187" s="199"/>
      <c r="T187" s="201">
        <f>SUM(T188:T195)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02" t="s">
        <v>23</v>
      </c>
      <c r="AT187" s="203" t="s">
        <v>81</v>
      </c>
      <c r="AU187" s="203" t="s">
        <v>23</v>
      </c>
      <c r="AY187" s="202" t="s">
        <v>137</v>
      </c>
      <c r="BK187" s="204">
        <f>SUM(BK188:BK195)</f>
        <v>0</v>
      </c>
    </row>
    <row r="188" s="2" customFormat="1" ht="37.8" customHeight="1">
      <c r="A188" s="41"/>
      <c r="B188" s="42"/>
      <c r="C188" s="207" t="s">
        <v>438</v>
      </c>
      <c r="D188" s="207" t="s">
        <v>140</v>
      </c>
      <c r="E188" s="208" t="s">
        <v>2796</v>
      </c>
      <c r="F188" s="209" t="s">
        <v>2797</v>
      </c>
      <c r="G188" s="210" t="s">
        <v>266</v>
      </c>
      <c r="H188" s="211">
        <v>297.38900000000001</v>
      </c>
      <c r="I188" s="212"/>
      <c r="J188" s="213">
        <f>ROUND(I188*H188,2)</f>
        <v>0</v>
      </c>
      <c r="K188" s="209" t="s">
        <v>281</v>
      </c>
      <c r="L188" s="47"/>
      <c r="M188" s="214" t="s">
        <v>36</v>
      </c>
      <c r="N188" s="215" t="s">
        <v>53</v>
      </c>
      <c r="O188" s="87"/>
      <c r="P188" s="216">
        <f>O188*H188</f>
        <v>0</v>
      </c>
      <c r="Q188" s="216">
        <v>0</v>
      </c>
      <c r="R188" s="216">
        <f>Q188*H188</f>
        <v>0</v>
      </c>
      <c r="S188" s="216">
        <v>0</v>
      </c>
      <c r="T188" s="217">
        <f>S188*H188</f>
        <v>0</v>
      </c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R188" s="218" t="s">
        <v>150</v>
      </c>
      <c r="AT188" s="218" t="s">
        <v>140</v>
      </c>
      <c r="AU188" s="218" t="s">
        <v>91</v>
      </c>
      <c r="AY188" s="19" t="s">
        <v>137</v>
      </c>
      <c r="BE188" s="219">
        <f>IF(N188="základní",J188,0)</f>
        <v>0</v>
      </c>
      <c r="BF188" s="219">
        <f>IF(N188="snížená",J188,0)</f>
        <v>0</v>
      </c>
      <c r="BG188" s="219">
        <f>IF(N188="zákl. přenesená",J188,0)</f>
        <v>0</v>
      </c>
      <c r="BH188" s="219">
        <f>IF(N188="sníž. přenesená",J188,0)</f>
        <v>0</v>
      </c>
      <c r="BI188" s="219">
        <f>IF(N188="nulová",J188,0)</f>
        <v>0</v>
      </c>
      <c r="BJ188" s="19" t="s">
        <v>23</v>
      </c>
      <c r="BK188" s="219">
        <f>ROUND(I188*H188,2)</f>
        <v>0</v>
      </c>
      <c r="BL188" s="19" t="s">
        <v>150</v>
      </c>
      <c r="BM188" s="218" t="s">
        <v>2798</v>
      </c>
    </row>
    <row r="189" s="2" customFormat="1" ht="33" customHeight="1">
      <c r="A189" s="41"/>
      <c r="B189" s="42"/>
      <c r="C189" s="207" t="s">
        <v>445</v>
      </c>
      <c r="D189" s="207" t="s">
        <v>140</v>
      </c>
      <c r="E189" s="208" t="s">
        <v>2324</v>
      </c>
      <c r="F189" s="209" t="s">
        <v>2325</v>
      </c>
      <c r="G189" s="210" t="s">
        <v>266</v>
      </c>
      <c r="H189" s="211">
        <v>297.38900000000001</v>
      </c>
      <c r="I189" s="212"/>
      <c r="J189" s="213">
        <f>ROUND(I189*H189,2)</f>
        <v>0</v>
      </c>
      <c r="K189" s="209" t="s">
        <v>226</v>
      </c>
      <c r="L189" s="47"/>
      <c r="M189" s="214" t="s">
        <v>36</v>
      </c>
      <c r="N189" s="215" t="s">
        <v>53</v>
      </c>
      <c r="O189" s="87"/>
      <c r="P189" s="216">
        <f>O189*H189</f>
        <v>0</v>
      </c>
      <c r="Q189" s="216">
        <v>0</v>
      </c>
      <c r="R189" s="216">
        <f>Q189*H189</f>
        <v>0</v>
      </c>
      <c r="S189" s="216">
        <v>0</v>
      </c>
      <c r="T189" s="217">
        <f>S189*H189</f>
        <v>0</v>
      </c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R189" s="218" t="s">
        <v>150</v>
      </c>
      <c r="AT189" s="218" t="s">
        <v>140</v>
      </c>
      <c r="AU189" s="218" t="s">
        <v>91</v>
      </c>
      <c r="AY189" s="19" t="s">
        <v>137</v>
      </c>
      <c r="BE189" s="219">
        <f>IF(N189="základní",J189,0)</f>
        <v>0</v>
      </c>
      <c r="BF189" s="219">
        <f>IF(N189="snížená",J189,0)</f>
        <v>0</v>
      </c>
      <c r="BG189" s="219">
        <f>IF(N189="zákl. přenesená",J189,0)</f>
        <v>0</v>
      </c>
      <c r="BH189" s="219">
        <f>IF(N189="sníž. přenesená",J189,0)</f>
        <v>0</v>
      </c>
      <c r="BI189" s="219">
        <f>IF(N189="nulová",J189,0)</f>
        <v>0</v>
      </c>
      <c r="BJ189" s="19" t="s">
        <v>23</v>
      </c>
      <c r="BK189" s="219">
        <f>ROUND(I189*H189,2)</f>
        <v>0</v>
      </c>
      <c r="BL189" s="19" t="s">
        <v>150</v>
      </c>
      <c r="BM189" s="218" t="s">
        <v>2799</v>
      </c>
    </row>
    <row r="190" s="2" customFormat="1">
      <c r="A190" s="41"/>
      <c r="B190" s="42"/>
      <c r="C190" s="43"/>
      <c r="D190" s="256" t="s">
        <v>228</v>
      </c>
      <c r="E190" s="43"/>
      <c r="F190" s="257" t="s">
        <v>2327</v>
      </c>
      <c r="G190" s="43"/>
      <c r="H190" s="43"/>
      <c r="I190" s="258"/>
      <c r="J190" s="43"/>
      <c r="K190" s="43"/>
      <c r="L190" s="47"/>
      <c r="M190" s="259"/>
      <c r="N190" s="260"/>
      <c r="O190" s="87"/>
      <c r="P190" s="87"/>
      <c r="Q190" s="87"/>
      <c r="R190" s="87"/>
      <c r="S190" s="87"/>
      <c r="T190" s="88"/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T190" s="19" t="s">
        <v>228</v>
      </c>
      <c r="AU190" s="19" t="s">
        <v>91</v>
      </c>
    </row>
    <row r="191" s="2" customFormat="1" ht="44.25" customHeight="1">
      <c r="A191" s="41"/>
      <c r="B191" s="42"/>
      <c r="C191" s="207" t="s">
        <v>450</v>
      </c>
      <c r="D191" s="207" t="s">
        <v>140</v>
      </c>
      <c r="E191" s="208" t="s">
        <v>2328</v>
      </c>
      <c r="F191" s="209" t="s">
        <v>2329</v>
      </c>
      <c r="G191" s="210" t="s">
        <v>266</v>
      </c>
      <c r="H191" s="211">
        <v>2973.8899999999999</v>
      </c>
      <c r="I191" s="212"/>
      <c r="J191" s="213">
        <f>ROUND(I191*H191,2)</f>
        <v>0</v>
      </c>
      <c r="K191" s="209" t="s">
        <v>226</v>
      </c>
      <c r="L191" s="47"/>
      <c r="M191" s="214" t="s">
        <v>36</v>
      </c>
      <c r="N191" s="215" t="s">
        <v>53</v>
      </c>
      <c r="O191" s="87"/>
      <c r="P191" s="216">
        <f>O191*H191</f>
        <v>0</v>
      </c>
      <c r="Q191" s="216">
        <v>0</v>
      </c>
      <c r="R191" s="216">
        <f>Q191*H191</f>
        <v>0</v>
      </c>
      <c r="S191" s="216">
        <v>0</v>
      </c>
      <c r="T191" s="217">
        <f>S191*H191</f>
        <v>0</v>
      </c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R191" s="218" t="s">
        <v>150</v>
      </c>
      <c r="AT191" s="218" t="s">
        <v>140</v>
      </c>
      <c r="AU191" s="218" t="s">
        <v>91</v>
      </c>
      <c r="AY191" s="19" t="s">
        <v>137</v>
      </c>
      <c r="BE191" s="219">
        <f>IF(N191="základní",J191,0)</f>
        <v>0</v>
      </c>
      <c r="BF191" s="219">
        <f>IF(N191="snížená",J191,0)</f>
        <v>0</v>
      </c>
      <c r="BG191" s="219">
        <f>IF(N191="zákl. přenesená",J191,0)</f>
        <v>0</v>
      </c>
      <c r="BH191" s="219">
        <f>IF(N191="sníž. přenesená",J191,0)</f>
        <v>0</v>
      </c>
      <c r="BI191" s="219">
        <f>IF(N191="nulová",J191,0)</f>
        <v>0</v>
      </c>
      <c r="BJ191" s="19" t="s">
        <v>23</v>
      </c>
      <c r="BK191" s="219">
        <f>ROUND(I191*H191,2)</f>
        <v>0</v>
      </c>
      <c r="BL191" s="19" t="s">
        <v>150</v>
      </c>
      <c r="BM191" s="218" t="s">
        <v>2800</v>
      </c>
    </row>
    <row r="192" s="2" customFormat="1">
      <c r="A192" s="41"/>
      <c r="B192" s="42"/>
      <c r="C192" s="43"/>
      <c r="D192" s="256" t="s">
        <v>228</v>
      </c>
      <c r="E192" s="43"/>
      <c r="F192" s="257" t="s">
        <v>2331</v>
      </c>
      <c r="G192" s="43"/>
      <c r="H192" s="43"/>
      <c r="I192" s="258"/>
      <c r="J192" s="43"/>
      <c r="K192" s="43"/>
      <c r="L192" s="47"/>
      <c r="M192" s="259"/>
      <c r="N192" s="260"/>
      <c r="O192" s="87"/>
      <c r="P192" s="87"/>
      <c r="Q192" s="87"/>
      <c r="R192" s="87"/>
      <c r="S192" s="87"/>
      <c r="T192" s="88"/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T192" s="19" t="s">
        <v>228</v>
      </c>
      <c r="AU192" s="19" t="s">
        <v>91</v>
      </c>
    </row>
    <row r="193" s="14" customFormat="1">
      <c r="A193" s="14"/>
      <c r="B193" s="231"/>
      <c r="C193" s="232"/>
      <c r="D193" s="222" t="s">
        <v>147</v>
      </c>
      <c r="E193" s="232"/>
      <c r="F193" s="234" t="s">
        <v>2801</v>
      </c>
      <c r="G193" s="232"/>
      <c r="H193" s="235">
        <v>2973.8899999999999</v>
      </c>
      <c r="I193" s="236"/>
      <c r="J193" s="232"/>
      <c r="K193" s="232"/>
      <c r="L193" s="237"/>
      <c r="M193" s="238"/>
      <c r="N193" s="239"/>
      <c r="O193" s="239"/>
      <c r="P193" s="239"/>
      <c r="Q193" s="239"/>
      <c r="R193" s="239"/>
      <c r="S193" s="239"/>
      <c r="T193" s="240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1" t="s">
        <v>147</v>
      </c>
      <c r="AU193" s="241" t="s">
        <v>91</v>
      </c>
      <c r="AV193" s="14" t="s">
        <v>91</v>
      </c>
      <c r="AW193" s="14" t="s">
        <v>4</v>
      </c>
      <c r="AX193" s="14" t="s">
        <v>23</v>
      </c>
      <c r="AY193" s="241" t="s">
        <v>137</v>
      </c>
    </row>
    <row r="194" s="2" customFormat="1" ht="44.25" customHeight="1">
      <c r="A194" s="41"/>
      <c r="B194" s="42"/>
      <c r="C194" s="207" t="s">
        <v>454</v>
      </c>
      <c r="D194" s="207" t="s">
        <v>140</v>
      </c>
      <c r="E194" s="208" t="s">
        <v>2333</v>
      </c>
      <c r="F194" s="209" t="s">
        <v>2334</v>
      </c>
      <c r="G194" s="210" t="s">
        <v>266</v>
      </c>
      <c r="H194" s="211">
        <v>297.38900000000001</v>
      </c>
      <c r="I194" s="212"/>
      <c r="J194" s="213">
        <f>ROUND(I194*H194,2)</f>
        <v>0</v>
      </c>
      <c r="K194" s="209" t="s">
        <v>226</v>
      </c>
      <c r="L194" s="47"/>
      <c r="M194" s="214" t="s">
        <v>36</v>
      </c>
      <c r="N194" s="215" t="s">
        <v>53</v>
      </c>
      <c r="O194" s="87"/>
      <c r="P194" s="216">
        <f>O194*H194</f>
        <v>0</v>
      </c>
      <c r="Q194" s="216">
        <v>0</v>
      </c>
      <c r="R194" s="216">
        <f>Q194*H194</f>
        <v>0</v>
      </c>
      <c r="S194" s="216">
        <v>0</v>
      </c>
      <c r="T194" s="217">
        <f>S194*H194</f>
        <v>0</v>
      </c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R194" s="218" t="s">
        <v>150</v>
      </c>
      <c r="AT194" s="218" t="s">
        <v>140</v>
      </c>
      <c r="AU194" s="218" t="s">
        <v>91</v>
      </c>
      <c r="AY194" s="19" t="s">
        <v>137</v>
      </c>
      <c r="BE194" s="219">
        <f>IF(N194="základní",J194,0)</f>
        <v>0</v>
      </c>
      <c r="BF194" s="219">
        <f>IF(N194="snížená",J194,0)</f>
        <v>0</v>
      </c>
      <c r="BG194" s="219">
        <f>IF(N194="zákl. přenesená",J194,0)</f>
        <v>0</v>
      </c>
      <c r="BH194" s="219">
        <f>IF(N194="sníž. přenesená",J194,0)</f>
        <v>0</v>
      </c>
      <c r="BI194" s="219">
        <f>IF(N194="nulová",J194,0)</f>
        <v>0</v>
      </c>
      <c r="BJ194" s="19" t="s">
        <v>23</v>
      </c>
      <c r="BK194" s="219">
        <f>ROUND(I194*H194,2)</f>
        <v>0</v>
      </c>
      <c r="BL194" s="19" t="s">
        <v>150</v>
      </c>
      <c r="BM194" s="218" t="s">
        <v>2802</v>
      </c>
    </row>
    <row r="195" s="2" customFormat="1">
      <c r="A195" s="41"/>
      <c r="B195" s="42"/>
      <c r="C195" s="43"/>
      <c r="D195" s="256" t="s">
        <v>228</v>
      </c>
      <c r="E195" s="43"/>
      <c r="F195" s="257" t="s">
        <v>2336</v>
      </c>
      <c r="G195" s="43"/>
      <c r="H195" s="43"/>
      <c r="I195" s="258"/>
      <c r="J195" s="43"/>
      <c r="K195" s="43"/>
      <c r="L195" s="47"/>
      <c r="M195" s="259"/>
      <c r="N195" s="260"/>
      <c r="O195" s="87"/>
      <c r="P195" s="87"/>
      <c r="Q195" s="87"/>
      <c r="R195" s="87"/>
      <c r="S195" s="87"/>
      <c r="T195" s="88"/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T195" s="19" t="s">
        <v>228</v>
      </c>
      <c r="AU195" s="19" t="s">
        <v>91</v>
      </c>
    </row>
    <row r="196" s="12" customFormat="1" ht="25.92" customHeight="1">
      <c r="A196" s="12"/>
      <c r="B196" s="191"/>
      <c r="C196" s="192"/>
      <c r="D196" s="193" t="s">
        <v>81</v>
      </c>
      <c r="E196" s="194" t="s">
        <v>949</v>
      </c>
      <c r="F196" s="194" t="s">
        <v>950</v>
      </c>
      <c r="G196" s="192"/>
      <c r="H196" s="192"/>
      <c r="I196" s="195"/>
      <c r="J196" s="196">
        <f>BK196</f>
        <v>0</v>
      </c>
      <c r="K196" s="192"/>
      <c r="L196" s="197"/>
      <c r="M196" s="198"/>
      <c r="N196" s="199"/>
      <c r="O196" s="199"/>
      <c r="P196" s="200">
        <f>P197+P200+P207</f>
        <v>0</v>
      </c>
      <c r="Q196" s="199"/>
      <c r="R196" s="200">
        <f>R197+R200+R207</f>
        <v>0</v>
      </c>
      <c r="S196" s="199"/>
      <c r="T196" s="201">
        <f>T197+T200+T207</f>
        <v>5.6904279999999998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02" t="s">
        <v>91</v>
      </c>
      <c r="AT196" s="203" t="s">
        <v>81</v>
      </c>
      <c r="AU196" s="203" t="s">
        <v>82</v>
      </c>
      <c r="AY196" s="202" t="s">
        <v>137</v>
      </c>
      <c r="BK196" s="204">
        <f>BK197+BK200+BK207</f>
        <v>0</v>
      </c>
    </row>
    <row r="197" s="12" customFormat="1" ht="22.8" customHeight="1">
      <c r="A197" s="12"/>
      <c r="B197" s="191"/>
      <c r="C197" s="192"/>
      <c r="D197" s="193" t="s">
        <v>81</v>
      </c>
      <c r="E197" s="205" t="s">
        <v>1058</v>
      </c>
      <c r="F197" s="205" t="s">
        <v>1059</v>
      </c>
      <c r="G197" s="192"/>
      <c r="H197" s="192"/>
      <c r="I197" s="195"/>
      <c r="J197" s="206">
        <f>BK197</f>
        <v>0</v>
      </c>
      <c r="K197" s="192"/>
      <c r="L197" s="197"/>
      <c r="M197" s="198"/>
      <c r="N197" s="199"/>
      <c r="O197" s="199"/>
      <c r="P197" s="200">
        <f>SUM(P198:P199)</f>
        <v>0</v>
      </c>
      <c r="Q197" s="199"/>
      <c r="R197" s="200">
        <f>SUM(R198:R199)</f>
        <v>0</v>
      </c>
      <c r="S197" s="199"/>
      <c r="T197" s="201">
        <f>SUM(T198:T199)</f>
        <v>1.0800000000000001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02" t="s">
        <v>91</v>
      </c>
      <c r="AT197" s="203" t="s">
        <v>81</v>
      </c>
      <c r="AU197" s="203" t="s">
        <v>23</v>
      </c>
      <c r="AY197" s="202" t="s">
        <v>137</v>
      </c>
      <c r="BK197" s="204">
        <f>SUM(BK198:BK199)</f>
        <v>0</v>
      </c>
    </row>
    <row r="198" s="2" customFormat="1" ht="24.15" customHeight="1">
      <c r="A198" s="41"/>
      <c r="B198" s="42"/>
      <c r="C198" s="207" t="s">
        <v>458</v>
      </c>
      <c r="D198" s="207" t="s">
        <v>140</v>
      </c>
      <c r="E198" s="208" t="s">
        <v>2803</v>
      </c>
      <c r="F198" s="209" t="s">
        <v>2804</v>
      </c>
      <c r="G198" s="210" t="s">
        <v>225</v>
      </c>
      <c r="H198" s="211">
        <v>180</v>
      </c>
      <c r="I198" s="212"/>
      <c r="J198" s="213">
        <f>ROUND(I198*H198,2)</f>
        <v>0</v>
      </c>
      <c r="K198" s="209" t="s">
        <v>281</v>
      </c>
      <c r="L198" s="47"/>
      <c r="M198" s="214" t="s">
        <v>36</v>
      </c>
      <c r="N198" s="215" t="s">
        <v>53</v>
      </c>
      <c r="O198" s="87"/>
      <c r="P198" s="216">
        <f>O198*H198</f>
        <v>0</v>
      </c>
      <c r="Q198" s="216">
        <v>0</v>
      </c>
      <c r="R198" s="216">
        <f>Q198*H198</f>
        <v>0</v>
      </c>
      <c r="S198" s="216">
        <v>0.0060000000000000001</v>
      </c>
      <c r="T198" s="217">
        <f>S198*H198</f>
        <v>1.0800000000000001</v>
      </c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R198" s="218" t="s">
        <v>322</v>
      </c>
      <c r="AT198" s="218" t="s">
        <v>140</v>
      </c>
      <c r="AU198" s="218" t="s">
        <v>91</v>
      </c>
      <c r="AY198" s="19" t="s">
        <v>137</v>
      </c>
      <c r="BE198" s="219">
        <f>IF(N198="základní",J198,0)</f>
        <v>0</v>
      </c>
      <c r="BF198" s="219">
        <f>IF(N198="snížená",J198,0)</f>
        <v>0</v>
      </c>
      <c r="BG198" s="219">
        <f>IF(N198="zákl. přenesená",J198,0)</f>
        <v>0</v>
      </c>
      <c r="BH198" s="219">
        <f>IF(N198="sníž. přenesená",J198,0)</f>
        <v>0</v>
      </c>
      <c r="BI198" s="219">
        <f>IF(N198="nulová",J198,0)</f>
        <v>0</v>
      </c>
      <c r="BJ198" s="19" t="s">
        <v>23</v>
      </c>
      <c r="BK198" s="219">
        <f>ROUND(I198*H198,2)</f>
        <v>0</v>
      </c>
      <c r="BL198" s="19" t="s">
        <v>322</v>
      </c>
      <c r="BM198" s="218" t="s">
        <v>2805</v>
      </c>
    </row>
    <row r="199" s="14" customFormat="1">
      <c r="A199" s="14"/>
      <c r="B199" s="231"/>
      <c r="C199" s="232"/>
      <c r="D199" s="222" t="s">
        <v>147</v>
      </c>
      <c r="E199" s="233" t="s">
        <v>36</v>
      </c>
      <c r="F199" s="234" t="s">
        <v>2806</v>
      </c>
      <c r="G199" s="232"/>
      <c r="H199" s="235">
        <v>180</v>
      </c>
      <c r="I199" s="236"/>
      <c r="J199" s="232"/>
      <c r="K199" s="232"/>
      <c r="L199" s="237"/>
      <c r="M199" s="238"/>
      <c r="N199" s="239"/>
      <c r="O199" s="239"/>
      <c r="P199" s="239"/>
      <c r="Q199" s="239"/>
      <c r="R199" s="239"/>
      <c r="S199" s="239"/>
      <c r="T199" s="240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1" t="s">
        <v>147</v>
      </c>
      <c r="AU199" s="241" t="s">
        <v>91</v>
      </c>
      <c r="AV199" s="14" t="s">
        <v>91</v>
      </c>
      <c r="AW199" s="14" t="s">
        <v>43</v>
      </c>
      <c r="AX199" s="14" t="s">
        <v>23</v>
      </c>
      <c r="AY199" s="241" t="s">
        <v>137</v>
      </c>
    </row>
    <row r="200" s="12" customFormat="1" ht="22.8" customHeight="1">
      <c r="A200" s="12"/>
      <c r="B200" s="191"/>
      <c r="C200" s="192"/>
      <c r="D200" s="193" t="s">
        <v>81</v>
      </c>
      <c r="E200" s="205" t="s">
        <v>1218</v>
      </c>
      <c r="F200" s="205" t="s">
        <v>1219</v>
      </c>
      <c r="G200" s="192"/>
      <c r="H200" s="192"/>
      <c r="I200" s="195"/>
      <c r="J200" s="206">
        <f>BK200</f>
        <v>0</v>
      </c>
      <c r="K200" s="192"/>
      <c r="L200" s="197"/>
      <c r="M200" s="198"/>
      <c r="N200" s="199"/>
      <c r="O200" s="199"/>
      <c r="P200" s="200">
        <f>SUM(P201:P206)</f>
        <v>0</v>
      </c>
      <c r="Q200" s="199"/>
      <c r="R200" s="200">
        <f>SUM(R201:R206)</f>
        <v>0</v>
      </c>
      <c r="S200" s="199"/>
      <c r="T200" s="201">
        <f>SUM(T201:T206)</f>
        <v>4.4291999999999998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02" t="s">
        <v>91</v>
      </c>
      <c r="AT200" s="203" t="s">
        <v>81</v>
      </c>
      <c r="AU200" s="203" t="s">
        <v>23</v>
      </c>
      <c r="AY200" s="202" t="s">
        <v>137</v>
      </c>
      <c r="BK200" s="204">
        <f>SUM(BK201:BK206)</f>
        <v>0</v>
      </c>
    </row>
    <row r="201" s="2" customFormat="1" ht="24.15" customHeight="1">
      <c r="A201" s="41"/>
      <c r="B201" s="42"/>
      <c r="C201" s="207" t="s">
        <v>465</v>
      </c>
      <c r="D201" s="207" t="s">
        <v>140</v>
      </c>
      <c r="E201" s="208" t="s">
        <v>2807</v>
      </c>
      <c r="F201" s="209" t="s">
        <v>2808</v>
      </c>
      <c r="G201" s="210" t="s">
        <v>225</v>
      </c>
      <c r="H201" s="211">
        <v>180</v>
      </c>
      <c r="I201" s="212"/>
      <c r="J201" s="213">
        <f>ROUND(I201*H201,2)</f>
        <v>0</v>
      </c>
      <c r="K201" s="209" t="s">
        <v>281</v>
      </c>
      <c r="L201" s="47"/>
      <c r="M201" s="214" t="s">
        <v>36</v>
      </c>
      <c r="N201" s="215" t="s">
        <v>53</v>
      </c>
      <c r="O201" s="87"/>
      <c r="P201" s="216">
        <f>O201*H201</f>
        <v>0</v>
      </c>
      <c r="Q201" s="216">
        <v>0</v>
      </c>
      <c r="R201" s="216">
        <f>Q201*H201</f>
        <v>0</v>
      </c>
      <c r="S201" s="216">
        <v>0.014</v>
      </c>
      <c r="T201" s="217">
        <f>S201*H201</f>
        <v>2.52</v>
      </c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R201" s="218" t="s">
        <v>322</v>
      </c>
      <c r="AT201" s="218" t="s">
        <v>140</v>
      </c>
      <c r="AU201" s="218" t="s">
        <v>91</v>
      </c>
      <c r="AY201" s="19" t="s">
        <v>137</v>
      </c>
      <c r="BE201" s="219">
        <f>IF(N201="základní",J201,0)</f>
        <v>0</v>
      </c>
      <c r="BF201" s="219">
        <f>IF(N201="snížená",J201,0)</f>
        <v>0</v>
      </c>
      <c r="BG201" s="219">
        <f>IF(N201="zákl. přenesená",J201,0)</f>
        <v>0</v>
      </c>
      <c r="BH201" s="219">
        <f>IF(N201="sníž. přenesená",J201,0)</f>
        <v>0</v>
      </c>
      <c r="BI201" s="219">
        <f>IF(N201="nulová",J201,0)</f>
        <v>0</v>
      </c>
      <c r="BJ201" s="19" t="s">
        <v>23</v>
      </c>
      <c r="BK201" s="219">
        <f>ROUND(I201*H201,2)</f>
        <v>0</v>
      </c>
      <c r="BL201" s="19" t="s">
        <v>322</v>
      </c>
      <c r="BM201" s="218" t="s">
        <v>2809</v>
      </c>
    </row>
    <row r="202" s="14" customFormat="1">
      <c r="A202" s="14"/>
      <c r="B202" s="231"/>
      <c r="C202" s="232"/>
      <c r="D202" s="222" t="s">
        <v>147</v>
      </c>
      <c r="E202" s="233" t="s">
        <v>36</v>
      </c>
      <c r="F202" s="234" t="s">
        <v>2806</v>
      </c>
      <c r="G202" s="232"/>
      <c r="H202" s="235">
        <v>180</v>
      </c>
      <c r="I202" s="236"/>
      <c r="J202" s="232"/>
      <c r="K202" s="232"/>
      <c r="L202" s="237"/>
      <c r="M202" s="238"/>
      <c r="N202" s="239"/>
      <c r="O202" s="239"/>
      <c r="P202" s="239"/>
      <c r="Q202" s="239"/>
      <c r="R202" s="239"/>
      <c r="S202" s="239"/>
      <c r="T202" s="240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1" t="s">
        <v>147</v>
      </c>
      <c r="AU202" s="241" t="s">
        <v>91</v>
      </c>
      <c r="AV202" s="14" t="s">
        <v>91</v>
      </c>
      <c r="AW202" s="14" t="s">
        <v>43</v>
      </c>
      <c r="AX202" s="14" t="s">
        <v>23</v>
      </c>
      <c r="AY202" s="241" t="s">
        <v>137</v>
      </c>
    </row>
    <row r="203" s="2" customFormat="1" ht="33" customHeight="1">
      <c r="A203" s="41"/>
      <c r="B203" s="42"/>
      <c r="C203" s="207" t="s">
        <v>470</v>
      </c>
      <c r="D203" s="207" t="s">
        <v>140</v>
      </c>
      <c r="E203" s="208" t="s">
        <v>2810</v>
      </c>
      <c r="F203" s="209" t="s">
        <v>2811</v>
      </c>
      <c r="G203" s="210" t="s">
        <v>225</v>
      </c>
      <c r="H203" s="211">
        <v>60</v>
      </c>
      <c r="I203" s="212"/>
      <c r="J203" s="213">
        <f>ROUND(I203*H203,2)</f>
        <v>0</v>
      </c>
      <c r="K203" s="209" t="s">
        <v>281</v>
      </c>
      <c r="L203" s="47"/>
      <c r="M203" s="214" t="s">
        <v>36</v>
      </c>
      <c r="N203" s="215" t="s">
        <v>53</v>
      </c>
      <c r="O203" s="87"/>
      <c r="P203" s="216">
        <f>O203*H203</f>
        <v>0</v>
      </c>
      <c r="Q203" s="216">
        <v>0</v>
      </c>
      <c r="R203" s="216">
        <f>Q203*H203</f>
        <v>0</v>
      </c>
      <c r="S203" s="216">
        <v>0.014</v>
      </c>
      <c r="T203" s="217">
        <f>S203*H203</f>
        <v>0.83999999999999997</v>
      </c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R203" s="218" t="s">
        <v>150</v>
      </c>
      <c r="AT203" s="218" t="s">
        <v>140</v>
      </c>
      <c r="AU203" s="218" t="s">
        <v>91</v>
      </c>
      <c r="AY203" s="19" t="s">
        <v>137</v>
      </c>
      <c r="BE203" s="219">
        <f>IF(N203="základní",J203,0)</f>
        <v>0</v>
      </c>
      <c r="BF203" s="219">
        <f>IF(N203="snížená",J203,0)</f>
        <v>0</v>
      </c>
      <c r="BG203" s="219">
        <f>IF(N203="zákl. přenesená",J203,0)</f>
        <v>0</v>
      </c>
      <c r="BH203" s="219">
        <f>IF(N203="sníž. přenesená",J203,0)</f>
        <v>0</v>
      </c>
      <c r="BI203" s="219">
        <f>IF(N203="nulová",J203,0)</f>
        <v>0</v>
      </c>
      <c r="BJ203" s="19" t="s">
        <v>23</v>
      </c>
      <c r="BK203" s="219">
        <f>ROUND(I203*H203,2)</f>
        <v>0</v>
      </c>
      <c r="BL203" s="19" t="s">
        <v>150</v>
      </c>
      <c r="BM203" s="218" t="s">
        <v>2812</v>
      </c>
    </row>
    <row r="204" s="14" customFormat="1">
      <c r="A204" s="14"/>
      <c r="B204" s="231"/>
      <c r="C204" s="232"/>
      <c r="D204" s="222" t="s">
        <v>147</v>
      </c>
      <c r="E204" s="233" t="s">
        <v>36</v>
      </c>
      <c r="F204" s="234" t="s">
        <v>2813</v>
      </c>
      <c r="G204" s="232"/>
      <c r="H204" s="235">
        <v>60</v>
      </c>
      <c r="I204" s="236"/>
      <c r="J204" s="232"/>
      <c r="K204" s="232"/>
      <c r="L204" s="237"/>
      <c r="M204" s="238"/>
      <c r="N204" s="239"/>
      <c r="O204" s="239"/>
      <c r="P204" s="239"/>
      <c r="Q204" s="239"/>
      <c r="R204" s="239"/>
      <c r="S204" s="239"/>
      <c r="T204" s="240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1" t="s">
        <v>147</v>
      </c>
      <c r="AU204" s="241" t="s">
        <v>91</v>
      </c>
      <c r="AV204" s="14" t="s">
        <v>91</v>
      </c>
      <c r="AW204" s="14" t="s">
        <v>43</v>
      </c>
      <c r="AX204" s="14" t="s">
        <v>23</v>
      </c>
      <c r="AY204" s="241" t="s">
        <v>137</v>
      </c>
    </row>
    <row r="205" s="2" customFormat="1" ht="24.15" customHeight="1">
      <c r="A205" s="41"/>
      <c r="B205" s="42"/>
      <c r="C205" s="207" t="s">
        <v>478</v>
      </c>
      <c r="D205" s="207" t="s">
        <v>140</v>
      </c>
      <c r="E205" s="208" t="s">
        <v>2814</v>
      </c>
      <c r="F205" s="209" t="s">
        <v>2815</v>
      </c>
      <c r="G205" s="210" t="s">
        <v>225</v>
      </c>
      <c r="H205" s="211">
        <v>180</v>
      </c>
      <c r="I205" s="212"/>
      <c r="J205" s="213">
        <f>ROUND(I205*H205,2)</f>
        <v>0</v>
      </c>
      <c r="K205" s="209" t="s">
        <v>281</v>
      </c>
      <c r="L205" s="47"/>
      <c r="M205" s="214" t="s">
        <v>36</v>
      </c>
      <c r="N205" s="215" t="s">
        <v>53</v>
      </c>
      <c r="O205" s="87"/>
      <c r="P205" s="216">
        <f>O205*H205</f>
        <v>0</v>
      </c>
      <c r="Q205" s="216">
        <v>0</v>
      </c>
      <c r="R205" s="216">
        <f>Q205*H205</f>
        <v>0</v>
      </c>
      <c r="S205" s="216">
        <v>0.00594</v>
      </c>
      <c r="T205" s="217">
        <f>S205*H205</f>
        <v>1.0691999999999999</v>
      </c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R205" s="218" t="s">
        <v>322</v>
      </c>
      <c r="AT205" s="218" t="s">
        <v>140</v>
      </c>
      <c r="AU205" s="218" t="s">
        <v>91</v>
      </c>
      <c r="AY205" s="19" t="s">
        <v>137</v>
      </c>
      <c r="BE205" s="219">
        <f>IF(N205="základní",J205,0)</f>
        <v>0</v>
      </c>
      <c r="BF205" s="219">
        <f>IF(N205="snížená",J205,0)</f>
        <v>0</v>
      </c>
      <c r="BG205" s="219">
        <f>IF(N205="zákl. přenesená",J205,0)</f>
        <v>0</v>
      </c>
      <c r="BH205" s="219">
        <f>IF(N205="sníž. přenesená",J205,0)</f>
        <v>0</v>
      </c>
      <c r="BI205" s="219">
        <f>IF(N205="nulová",J205,0)</f>
        <v>0</v>
      </c>
      <c r="BJ205" s="19" t="s">
        <v>23</v>
      </c>
      <c r="BK205" s="219">
        <f>ROUND(I205*H205,2)</f>
        <v>0</v>
      </c>
      <c r="BL205" s="19" t="s">
        <v>322</v>
      </c>
      <c r="BM205" s="218" t="s">
        <v>2816</v>
      </c>
    </row>
    <row r="206" s="14" customFormat="1">
      <c r="A206" s="14"/>
      <c r="B206" s="231"/>
      <c r="C206" s="232"/>
      <c r="D206" s="222" t="s">
        <v>147</v>
      </c>
      <c r="E206" s="233" t="s">
        <v>36</v>
      </c>
      <c r="F206" s="234" t="s">
        <v>2806</v>
      </c>
      <c r="G206" s="232"/>
      <c r="H206" s="235">
        <v>180</v>
      </c>
      <c r="I206" s="236"/>
      <c r="J206" s="232"/>
      <c r="K206" s="232"/>
      <c r="L206" s="237"/>
      <c r="M206" s="238"/>
      <c r="N206" s="239"/>
      <c r="O206" s="239"/>
      <c r="P206" s="239"/>
      <c r="Q206" s="239"/>
      <c r="R206" s="239"/>
      <c r="S206" s="239"/>
      <c r="T206" s="240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1" t="s">
        <v>147</v>
      </c>
      <c r="AU206" s="241" t="s">
        <v>91</v>
      </c>
      <c r="AV206" s="14" t="s">
        <v>91</v>
      </c>
      <c r="AW206" s="14" t="s">
        <v>43</v>
      </c>
      <c r="AX206" s="14" t="s">
        <v>23</v>
      </c>
      <c r="AY206" s="241" t="s">
        <v>137</v>
      </c>
    </row>
    <row r="207" s="12" customFormat="1" ht="22.8" customHeight="1">
      <c r="A207" s="12"/>
      <c r="B207" s="191"/>
      <c r="C207" s="192"/>
      <c r="D207" s="193" t="s">
        <v>81</v>
      </c>
      <c r="E207" s="205" t="s">
        <v>1290</v>
      </c>
      <c r="F207" s="205" t="s">
        <v>1291</v>
      </c>
      <c r="G207" s="192"/>
      <c r="H207" s="192"/>
      <c r="I207" s="195"/>
      <c r="J207" s="206">
        <f>BK207</f>
        <v>0</v>
      </c>
      <c r="K207" s="192"/>
      <c r="L207" s="197"/>
      <c r="M207" s="198"/>
      <c r="N207" s="199"/>
      <c r="O207" s="199"/>
      <c r="P207" s="200">
        <f>SUM(P208:P215)</f>
        <v>0</v>
      </c>
      <c r="Q207" s="199"/>
      <c r="R207" s="200">
        <f>SUM(R208:R215)</f>
        <v>0</v>
      </c>
      <c r="S207" s="199"/>
      <c r="T207" s="201">
        <f>SUM(T208:T215)</f>
        <v>0.181228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02" t="s">
        <v>91</v>
      </c>
      <c r="AT207" s="203" t="s">
        <v>81</v>
      </c>
      <c r="AU207" s="203" t="s">
        <v>23</v>
      </c>
      <c r="AY207" s="202" t="s">
        <v>137</v>
      </c>
      <c r="BK207" s="204">
        <f>SUM(BK208:BK215)</f>
        <v>0</v>
      </c>
    </row>
    <row r="208" s="2" customFormat="1" ht="24.15" customHeight="1">
      <c r="A208" s="41"/>
      <c r="B208" s="42"/>
      <c r="C208" s="207" t="s">
        <v>487</v>
      </c>
      <c r="D208" s="207" t="s">
        <v>140</v>
      </c>
      <c r="E208" s="208" t="s">
        <v>2817</v>
      </c>
      <c r="F208" s="209" t="s">
        <v>2818</v>
      </c>
      <c r="G208" s="210" t="s">
        <v>280</v>
      </c>
      <c r="H208" s="211">
        <v>24</v>
      </c>
      <c r="I208" s="212"/>
      <c r="J208" s="213">
        <f>ROUND(I208*H208,2)</f>
        <v>0</v>
      </c>
      <c r="K208" s="209" t="s">
        <v>281</v>
      </c>
      <c r="L208" s="47"/>
      <c r="M208" s="214" t="s">
        <v>36</v>
      </c>
      <c r="N208" s="215" t="s">
        <v>53</v>
      </c>
      <c r="O208" s="87"/>
      <c r="P208" s="216">
        <f>O208*H208</f>
        <v>0</v>
      </c>
      <c r="Q208" s="216">
        <v>0</v>
      </c>
      <c r="R208" s="216">
        <f>Q208*H208</f>
        <v>0</v>
      </c>
      <c r="S208" s="216">
        <v>0.0017700000000000001</v>
      </c>
      <c r="T208" s="217">
        <f>S208*H208</f>
        <v>0.042480000000000004</v>
      </c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R208" s="218" t="s">
        <v>322</v>
      </c>
      <c r="AT208" s="218" t="s">
        <v>140</v>
      </c>
      <c r="AU208" s="218" t="s">
        <v>91</v>
      </c>
      <c r="AY208" s="19" t="s">
        <v>137</v>
      </c>
      <c r="BE208" s="219">
        <f>IF(N208="základní",J208,0)</f>
        <v>0</v>
      </c>
      <c r="BF208" s="219">
        <f>IF(N208="snížená",J208,0)</f>
        <v>0</v>
      </c>
      <c r="BG208" s="219">
        <f>IF(N208="zákl. přenesená",J208,0)</f>
        <v>0</v>
      </c>
      <c r="BH208" s="219">
        <f>IF(N208="sníž. přenesená",J208,0)</f>
        <v>0</v>
      </c>
      <c r="BI208" s="219">
        <f>IF(N208="nulová",J208,0)</f>
        <v>0</v>
      </c>
      <c r="BJ208" s="19" t="s">
        <v>23</v>
      </c>
      <c r="BK208" s="219">
        <f>ROUND(I208*H208,2)</f>
        <v>0</v>
      </c>
      <c r="BL208" s="19" t="s">
        <v>322</v>
      </c>
      <c r="BM208" s="218" t="s">
        <v>2819</v>
      </c>
    </row>
    <row r="209" s="2" customFormat="1" ht="24.15" customHeight="1">
      <c r="A209" s="41"/>
      <c r="B209" s="42"/>
      <c r="C209" s="207" t="s">
        <v>493</v>
      </c>
      <c r="D209" s="207" t="s">
        <v>140</v>
      </c>
      <c r="E209" s="208" t="s">
        <v>2820</v>
      </c>
      <c r="F209" s="209" t="s">
        <v>2821</v>
      </c>
      <c r="G209" s="210" t="s">
        <v>280</v>
      </c>
      <c r="H209" s="211">
        <v>7</v>
      </c>
      <c r="I209" s="212"/>
      <c r="J209" s="213">
        <f>ROUND(I209*H209,2)</f>
        <v>0</v>
      </c>
      <c r="K209" s="209" t="s">
        <v>281</v>
      </c>
      <c r="L209" s="47"/>
      <c r="M209" s="214" t="s">
        <v>36</v>
      </c>
      <c r="N209" s="215" t="s">
        <v>53</v>
      </c>
      <c r="O209" s="87"/>
      <c r="P209" s="216">
        <f>O209*H209</f>
        <v>0</v>
      </c>
      <c r="Q209" s="216">
        <v>0</v>
      </c>
      <c r="R209" s="216">
        <f>Q209*H209</f>
        <v>0</v>
      </c>
      <c r="S209" s="216">
        <v>0.00191</v>
      </c>
      <c r="T209" s="217">
        <f>S209*H209</f>
        <v>0.01337</v>
      </c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R209" s="218" t="s">
        <v>322</v>
      </c>
      <c r="AT209" s="218" t="s">
        <v>140</v>
      </c>
      <c r="AU209" s="218" t="s">
        <v>91</v>
      </c>
      <c r="AY209" s="19" t="s">
        <v>137</v>
      </c>
      <c r="BE209" s="219">
        <f>IF(N209="základní",J209,0)</f>
        <v>0</v>
      </c>
      <c r="BF209" s="219">
        <f>IF(N209="snížená",J209,0)</f>
        <v>0</v>
      </c>
      <c r="BG209" s="219">
        <f>IF(N209="zákl. přenesená",J209,0)</f>
        <v>0</v>
      </c>
      <c r="BH209" s="219">
        <f>IF(N209="sníž. přenesená",J209,0)</f>
        <v>0</v>
      </c>
      <c r="BI209" s="219">
        <f>IF(N209="nulová",J209,0)</f>
        <v>0</v>
      </c>
      <c r="BJ209" s="19" t="s">
        <v>23</v>
      </c>
      <c r="BK209" s="219">
        <f>ROUND(I209*H209,2)</f>
        <v>0</v>
      </c>
      <c r="BL209" s="19" t="s">
        <v>322</v>
      </c>
      <c r="BM209" s="218" t="s">
        <v>2822</v>
      </c>
    </row>
    <row r="210" s="14" customFormat="1">
      <c r="A210" s="14"/>
      <c r="B210" s="231"/>
      <c r="C210" s="232"/>
      <c r="D210" s="222" t="s">
        <v>147</v>
      </c>
      <c r="E210" s="233" t="s">
        <v>36</v>
      </c>
      <c r="F210" s="234" t="s">
        <v>2823</v>
      </c>
      <c r="G210" s="232"/>
      <c r="H210" s="235">
        <v>7</v>
      </c>
      <c r="I210" s="236"/>
      <c r="J210" s="232"/>
      <c r="K210" s="232"/>
      <c r="L210" s="237"/>
      <c r="M210" s="238"/>
      <c r="N210" s="239"/>
      <c r="O210" s="239"/>
      <c r="P210" s="239"/>
      <c r="Q210" s="239"/>
      <c r="R210" s="239"/>
      <c r="S210" s="239"/>
      <c r="T210" s="240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1" t="s">
        <v>147</v>
      </c>
      <c r="AU210" s="241" t="s">
        <v>91</v>
      </c>
      <c r="AV210" s="14" t="s">
        <v>91</v>
      </c>
      <c r="AW210" s="14" t="s">
        <v>43</v>
      </c>
      <c r="AX210" s="14" t="s">
        <v>23</v>
      </c>
      <c r="AY210" s="241" t="s">
        <v>137</v>
      </c>
    </row>
    <row r="211" s="2" customFormat="1" ht="24.15" customHeight="1">
      <c r="A211" s="41"/>
      <c r="B211" s="42"/>
      <c r="C211" s="207" t="s">
        <v>498</v>
      </c>
      <c r="D211" s="207" t="s">
        <v>140</v>
      </c>
      <c r="E211" s="208" t="s">
        <v>2824</v>
      </c>
      <c r="F211" s="209" t="s">
        <v>2825</v>
      </c>
      <c r="G211" s="210" t="s">
        <v>280</v>
      </c>
      <c r="H211" s="211">
        <v>9.4000000000000004</v>
      </c>
      <c r="I211" s="212"/>
      <c r="J211" s="213">
        <f>ROUND(I211*H211,2)</f>
        <v>0</v>
      </c>
      <c r="K211" s="209" t="s">
        <v>281</v>
      </c>
      <c r="L211" s="47"/>
      <c r="M211" s="214" t="s">
        <v>36</v>
      </c>
      <c r="N211" s="215" t="s">
        <v>53</v>
      </c>
      <c r="O211" s="87"/>
      <c r="P211" s="216">
        <f>O211*H211</f>
        <v>0</v>
      </c>
      <c r="Q211" s="216">
        <v>0</v>
      </c>
      <c r="R211" s="216">
        <f>Q211*H211</f>
        <v>0</v>
      </c>
      <c r="S211" s="216">
        <v>0.00167</v>
      </c>
      <c r="T211" s="217">
        <f>S211*H211</f>
        <v>0.015698</v>
      </c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R211" s="218" t="s">
        <v>322</v>
      </c>
      <c r="AT211" s="218" t="s">
        <v>140</v>
      </c>
      <c r="AU211" s="218" t="s">
        <v>91</v>
      </c>
      <c r="AY211" s="19" t="s">
        <v>137</v>
      </c>
      <c r="BE211" s="219">
        <f>IF(N211="základní",J211,0)</f>
        <v>0</v>
      </c>
      <c r="BF211" s="219">
        <f>IF(N211="snížená",J211,0)</f>
        <v>0</v>
      </c>
      <c r="BG211" s="219">
        <f>IF(N211="zákl. přenesená",J211,0)</f>
        <v>0</v>
      </c>
      <c r="BH211" s="219">
        <f>IF(N211="sníž. přenesená",J211,0)</f>
        <v>0</v>
      </c>
      <c r="BI211" s="219">
        <f>IF(N211="nulová",J211,0)</f>
        <v>0</v>
      </c>
      <c r="BJ211" s="19" t="s">
        <v>23</v>
      </c>
      <c r="BK211" s="219">
        <f>ROUND(I211*H211,2)</f>
        <v>0</v>
      </c>
      <c r="BL211" s="19" t="s">
        <v>322</v>
      </c>
      <c r="BM211" s="218" t="s">
        <v>2826</v>
      </c>
    </row>
    <row r="212" s="14" customFormat="1">
      <c r="A212" s="14"/>
      <c r="B212" s="231"/>
      <c r="C212" s="232"/>
      <c r="D212" s="222" t="s">
        <v>147</v>
      </c>
      <c r="E212" s="233" t="s">
        <v>36</v>
      </c>
      <c r="F212" s="234" t="s">
        <v>2827</v>
      </c>
      <c r="G212" s="232"/>
      <c r="H212" s="235">
        <v>9.4000000000000004</v>
      </c>
      <c r="I212" s="236"/>
      <c r="J212" s="232"/>
      <c r="K212" s="232"/>
      <c r="L212" s="237"/>
      <c r="M212" s="238"/>
      <c r="N212" s="239"/>
      <c r="O212" s="239"/>
      <c r="P212" s="239"/>
      <c r="Q212" s="239"/>
      <c r="R212" s="239"/>
      <c r="S212" s="239"/>
      <c r="T212" s="240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1" t="s">
        <v>147</v>
      </c>
      <c r="AU212" s="241" t="s">
        <v>91</v>
      </c>
      <c r="AV212" s="14" t="s">
        <v>91</v>
      </c>
      <c r="AW212" s="14" t="s">
        <v>43</v>
      </c>
      <c r="AX212" s="14" t="s">
        <v>23</v>
      </c>
      <c r="AY212" s="241" t="s">
        <v>137</v>
      </c>
    </row>
    <row r="213" s="2" customFormat="1" ht="24.15" customHeight="1">
      <c r="A213" s="41"/>
      <c r="B213" s="42"/>
      <c r="C213" s="207" t="s">
        <v>505</v>
      </c>
      <c r="D213" s="207" t="s">
        <v>140</v>
      </c>
      <c r="E213" s="208" t="s">
        <v>2828</v>
      </c>
      <c r="F213" s="209" t="s">
        <v>2829</v>
      </c>
      <c r="G213" s="210" t="s">
        <v>280</v>
      </c>
      <c r="H213" s="211">
        <v>24</v>
      </c>
      <c r="I213" s="212"/>
      <c r="J213" s="213">
        <f>ROUND(I213*H213,2)</f>
        <v>0</v>
      </c>
      <c r="K213" s="209" t="s">
        <v>281</v>
      </c>
      <c r="L213" s="47"/>
      <c r="M213" s="214" t="s">
        <v>36</v>
      </c>
      <c r="N213" s="215" t="s">
        <v>53</v>
      </c>
      <c r="O213" s="87"/>
      <c r="P213" s="216">
        <f>O213*H213</f>
        <v>0</v>
      </c>
      <c r="Q213" s="216">
        <v>0</v>
      </c>
      <c r="R213" s="216">
        <f>Q213*H213</f>
        <v>0</v>
      </c>
      <c r="S213" s="216">
        <v>0.0025999999999999999</v>
      </c>
      <c r="T213" s="217">
        <f>S213*H213</f>
        <v>0.062399999999999997</v>
      </c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R213" s="218" t="s">
        <v>322</v>
      </c>
      <c r="AT213" s="218" t="s">
        <v>140</v>
      </c>
      <c r="AU213" s="218" t="s">
        <v>91</v>
      </c>
      <c r="AY213" s="19" t="s">
        <v>137</v>
      </c>
      <c r="BE213" s="219">
        <f>IF(N213="základní",J213,0)</f>
        <v>0</v>
      </c>
      <c r="BF213" s="219">
        <f>IF(N213="snížená",J213,0)</f>
        <v>0</v>
      </c>
      <c r="BG213" s="219">
        <f>IF(N213="zákl. přenesená",J213,0)</f>
        <v>0</v>
      </c>
      <c r="BH213" s="219">
        <f>IF(N213="sníž. přenesená",J213,0)</f>
        <v>0</v>
      </c>
      <c r="BI213" s="219">
        <f>IF(N213="nulová",J213,0)</f>
        <v>0</v>
      </c>
      <c r="BJ213" s="19" t="s">
        <v>23</v>
      </c>
      <c r="BK213" s="219">
        <f>ROUND(I213*H213,2)</f>
        <v>0</v>
      </c>
      <c r="BL213" s="19" t="s">
        <v>322</v>
      </c>
      <c r="BM213" s="218" t="s">
        <v>2830</v>
      </c>
    </row>
    <row r="214" s="2" customFormat="1" ht="16.5" customHeight="1">
      <c r="A214" s="41"/>
      <c r="B214" s="42"/>
      <c r="C214" s="207" t="s">
        <v>511</v>
      </c>
      <c r="D214" s="207" t="s">
        <v>140</v>
      </c>
      <c r="E214" s="208" t="s">
        <v>2831</v>
      </c>
      <c r="F214" s="209" t="s">
        <v>2832</v>
      </c>
      <c r="G214" s="210" t="s">
        <v>280</v>
      </c>
      <c r="H214" s="211">
        <v>12</v>
      </c>
      <c r="I214" s="212"/>
      <c r="J214" s="213">
        <f>ROUND(I214*H214,2)</f>
        <v>0</v>
      </c>
      <c r="K214" s="209" t="s">
        <v>281</v>
      </c>
      <c r="L214" s="47"/>
      <c r="M214" s="214" t="s">
        <v>36</v>
      </c>
      <c r="N214" s="215" t="s">
        <v>53</v>
      </c>
      <c r="O214" s="87"/>
      <c r="P214" s="216">
        <f>O214*H214</f>
        <v>0</v>
      </c>
      <c r="Q214" s="216">
        <v>0</v>
      </c>
      <c r="R214" s="216">
        <f>Q214*H214</f>
        <v>0</v>
      </c>
      <c r="S214" s="216">
        <v>0.0039399999999999999</v>
      </c>
      <c r="T214" s="217">
        <f>S214*H214</f>
        <v>0.047280000000000003</v>
      </c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R214" s="218" t="s">
        <v>322</v>
      </c>
      <c r="AT214" s="218" t="s">
        <v>140</v>
      </c>
      <c r="AU214" s="218" t="s">
        <v>91</v>
      </c>
      <c r="AY214" s="19" t="s">
        <v>137</v>
      </c>
      <c r="BE214" s="219">
        <f>IF(N214="základní",J214,0)</f>
        <v>0</v>
      </c>
      <c r="BF214" s="219">
        <f>IF(N214="snížená",J214,0)</f>
        <v>0</v>
      </c>
      <c r="BG214" s="219">
        <f>IF(N214="zákl. přenesená",J214,0)</f>
        <v>0</v>
      </c>
      <c r="BH214" s="219">
        <f>IF(N214="sníž. přenesená",J214,0)</f>
        <v>0</v>
      </c>
      <c r="BI214" s="219">
        <f>IF(N214="nulová",J214,0)</f>
        <v>0</v>
      </c>
      <c r="BJ214" s="19" t="s">
        <v>23</v>
      </c>
      <c r="BK214" s="219">
        <f>ROUND(I214*H214,2)</f>
        <v>0</v>
      </c>
      <c r="BL214" s="19" t="s">
        <v>322</v>
      </c>
      <c r="BM214" s="218" t="s">
        <v>2833</v>
      </c>
    </row>
    <row r="215" s="14" customFormat="1">
      <c r="A215" s="14"/>
      <c r="B215" s="231"/>
      <c r="C215" s="232"/>
      <c r="D215" s="222" t="s">
        <v>147</v>
      </c>
      <c r="E215" s="233" t="s">
        <v>36</v>
      </c>
      <c r="F215" s="234" t="s">
        <v>2834</v>
      </c>
      <c r="G215" s="232"/>
      <c r="H215" s="235">
        <v>12</v>
      </c>
      <c r="I215" s="236"/>
      <c r="J215" s="232"/>
      <c r="K215" s="232"/>
      <c r="L215" s="237"/>
      <c r="M215" s="280"/>
      <c r="N215" s="281"/>
      <c r="O215" s="281"/>
      <c r="P215" s="281"/>
      <c r="Q215" s="281"/>
      <c r="R215" s="281"/>
      <c r="S215" s="281"/>
      <c r="T215" s="282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1" t="s">
        <v>147</v>
      </c>
      <c r="AU215" s="241" t="s">
        <v>91</v>
      </c>
      <c r="AV215" s="14" t="s">
        <v>91</v>
      </c>
      <c r="AW215" s="14" t="s">
        <v>43</v>
      </c>
      <c r="AX215" s="14" t="s">
        <v>23</v>
      </c>
      <c r="AY215" s="241" t="s">
        <v>137</v>
      </c>
    </row>
    <row r="216" s="2" customFormat="1" ht="6.96" customHeight="1">
      <c r="A216" s="41"/>
      <c r="B216" s="62"/>
      <c r="C216" s="63"/>
      <c r="D216" s="63"/>
      <c r="E216" s="63"/>
      <c r="F216" s="63"/>
      <c r="G216" s="63"/>
      <c r="H216" s="63"/>
      <c r="I216" s="63"/>
      <c r="J216" s="63"/>
      <c r="K216" s="63"/>
      <c r="L216" s="47"/>
      <c r="M216" s="41"/>
      <c r="O216" s="41"/>
      <c r="P216" s="41"/>
      <c r="Q216" s="41"/>
      <c r="R216" s="41"/>
      <c r="S216" s="41"/>
      <c r="T216" s="41"/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</row>
  </sheetData>
  <sheetProtection sheet="1" autoFilter="0" formatColumns="0" formatRows="0" objects="1" scenarios="1" spinCount="100000" saltValue="lAIUvOG4wbEF//zouePCrxC8JjQo0AvD3beN0Oak1qToE3KRixMl8jKB4bB+z++TBylFJ7JKyXEM8nmwt9iueA==" hashValue="SqI2s10uLGDEtMZaDskAJ25Wm3wYeM21TZOLf2Ds+FmeBIRi/WVf/2NNt2o+DKEr24rd8CT943n2JV65sb+gXA==" algorithmName="SHA-512" password="CC35"/>
  <autoFilter ref="C86:K215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6" r:id="rId1" display="https://podminky.urs.cz/item/CS_URS_2021_02/711131811"/>
    <hyperlink ref="F99" r:id="rId2" display="https://podminky.urs.cz/item/CS_URS_2021_02/713140823"/>
    <hyperlink ref="F102" r:id="rId3" display="https://podminky.urs.cz/item/CS_URS_2021_02/714110801"/>
    <hyperlink ref="F105" r:id="rId4" display="https://podminky.urs.cz/item/CS_URS_2021_02/721140802"/>
    <hyperlink ref="F108" r:id="rId5" display="https://podminky.urs.cz/item/CS_URS_2021_02/751510870"/>
    <hyperlink ref="F113" r:id="rId6" display="https://podminky.urs.cz/item/CS_URS_2021_02/763135811"/>
    <hyperlink ref="F116" r:id="rId7" display="https://podminky.urs.cz/item/CS_URS_2021_02/763231821"/>
    <hyperlink ref="F119" r:id="rId8" display="https://podminky.urs.cz/item/CS_URS_2021_02/766691914"/>
    <hyperlink ref="F124" r:id="rId9" display="https://podminky.urs.cz/item/CS_URS_2021_02/943211111"/>
    <hyperlink ref="F127" r:id="rId10" display="https://podminky.urs.cz/item/CS_URS_2021_02/943311811"/>
    <hyperlink ref="F130" r:id="rId11" display="https://podminky.urs.cz/item/CS_URS_2021_02/949101111"/>
    <hyperlink ref="F133" r:id="rId12" display="https://podminky.urs.cz/item/CS_URS_2021_02/952901111"/>
    <hyperlink ref="F139" r:id="rId13" display="https://podminky.urs.cz/item/CS_URS_2021_02/962031132"/>
    <hyperlink ref="F142" r:id="rId14" display="https://podminky.urs.cz/item/CS_URS_2021_02/962032241"/>
    <hyperlink ref="F147" r:id="rId15" display="https://podminky.urs.cz/item/CS_URS_2021_02/963012520"/>
    <hyperlink ref="F153" r:id="rId16" display="https://podminky.urs.cz/item/CS_URS_2021_02/965042141"/>
    <hyperlink ref="F156" r:id="rId17" display="https://podminky.urs.cz/item/CS_URS_2021_02/965049111"/>
    <hyperlink ref="F159" r:id="rId18" display="https://podminky.urs.cz/item/CS_URS_2021_02/965082941"/>
    <hyperlink ref="F162" r:id="rId19" display="https://podminky.urs.cz/item/CS_URS_2021_02/965081213"/>
    <hyperlink ref="F165" r:id="rId20" display="https://podminky.urs.cz/item/CS_URS_2021_02/966071111"/>
    <hyperlink ref="F171" r:id="rId21" display="https://podminky.urs.cz/item/CS_URS_2021_02/978012191"/>
    <hyperlink ref="F174" r:id="rId22" display="https://podminky.urs.cz/item/CS_URS_2021_02/978021191"/>
    <hyperlink ref="F179" r:id="rId23" display="https://podminky.urs.cz/item/CS_URS_2021_02/978059541"/>
    <hyperlink ref="F190" r:id="rId24" display="https://podminky.urs.cz/item/CS_URS_2021_02/997013501"/>
    <hyperlink ref="F192" r:id="rId25" display="https://podminky.urs.cz/item/CS_URS_2021_02/997013509"/>
    <hyperlink ref="F195" r:id="rId26" display="https://podminky.urs.cz/item/CS_URS_2021_02/99701363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7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1"/>
      <c r="C3" s="132"/>
      <c r="D3" s="132"/>
      <c r="E3" s="132"/>
      <c r="F3" s="132"/>
      <c r="G3" s="132"/>
      <c r="H3" s="22"/>
    </row>
    <row r="4" s="1" customFormat="1" ht="24.96" customHeight="1">
      <c r="B4" s="22"/>
      <c r="C4" s="133" t="s">
        <v>2835</v>
      </c>
      <c r="H4" s="22"/>
    </row>
    <row r="5" s="1" customFormat="1" ht="12" customHeight="1">
      <c r="B5" s="22"/>
      <c r="C5" s="283" t="s">
        <v>13</v>
      </c>
      <c r="D5" s="143" t="s">
        <v>14</v>
      </c>
      <c r="E5" s="1"/>
      <c r="F5" s="1"/>
      <c r="H5" s="22"/>
    </row>
    <row r="6" s="1" customFormat="1" ht="36.96" customHeight="1">
      <c r="B6" s="22"/>
      <c r="C6" s="284" t="s">
        <v>16</v>
      </c>
      <c r="D6" s="285" t="s">
        <v>17</v>
      </c>
      <c r="E6" s="1"/>
      <c r="F6" s="1"/>
      <c r="H6" s="22"/>
    </row>
    <row r="7" s="1" customFormat="1" ht="16.5" customHeight="1">
      <c r="B7" s="22"/>
      <c r="C7" s="135" t="s">
        <v>26</v>
      </c>
      <c r="D7" s="140" t="str">
        <f>'Rekapitulace stavby'!AN8</f>
        <v>12. 8. 2022</v>
      </c>
      <c r="H7" s="22"/>
    </row>
    <row r="8" s="2" customFormat="1" ht="10.8" customHeight="1">
      <c r="A8" s="41"/>
      <c r="B8" s="47"/>
      <c r="C8" s="41"/>
      <c r="D8" s="41"/>
      <c r="E8" s="41"/>
      <c r="F8" s="41"/>
      <c r="G8" s="41"/>
      <c r="H8" s="47"/>
    </row>
    <row r="9" s="11" customFormat="1" ht="29.28" customHeight="1">
      <c r="A9" s="180"/>
      <c r="B9" s="286"/>
      <c r="C9" s="287" t="s">
        <v>63</v>
      </c>
      <c r="D9" s="288" t="s">
        <v>64</v>
      </c>
      <c r="E9" s="288" t="s">
        <v>124</v>
      </c>
      <c r="F9" s="289" t="s">
        <v>2836</v>
      </c>
      <c r="G9" s="180"/>
      <c r="H9" s="286"/>
    </row>
    <row r="10" s="2" customFormat="1" ht="26.4" customHeight="1">
      <c r="A10" s="41"/>
      <c r="B10" s="47"/>
      <c r="C10" s="290" t="s">
        <v>2837</v>
      </c>
      <c r="D10" s="290" t="s">
        <v>93</v>
      </c>
      <c r="E10" s="41"/>
      <c r="F10" s="41"/>
      <c r="G10" s="41"/>
      <c r="H10" s="47"/>
    </row>
    <row r="11" s="2" customFormat="1" ht="16.8" customHeight="1">
      <c r="A11" s="41"/>
      <c r="B11" s="47"/>
      <c r="C11" s="291" t="s">
        <v>2838</v>
      </c>
      <c r="D11" s="292" t="s">
        <v>2839</v>
      </c>
      <c r="E11" s="293" t="s">
        <v>36</v>
      </c>
      <c r="F11" s="294">
        <v>1318.645</v>
      </c>
      <c r="G11" s="41"/>
      <c r="H11" s="47"/>
    </row>
    <row r="12" s="2" customFormat="1" ht="26.4" customHeight="1">
      <c r="A12" s="41"/>
      <c r="B12" s="47"/>
      <c r="C12" s="290" t="s">
        <v>2840</v>
      </c>
      <c r="D12" s="290" t="s">
        <v>96</v>
      </c>
      <c r="E12" s="41"/>
      <c r="F12" s="41"/>
      <c r="G12" s="41"/>
      <c r="H12" s="47"/>
    </row>
    <row r="13" s="2" customFormat="1" ht="16.8" customHeight="1">
      <c r="A13" s="41"/>
      <c r="B13" s="47"/>
      <c r="C13" s="291" t="s">
        <v>2841</v>
      </c>
      <c r="D13" s="292" t="s">
        <v>2841</v>
      </c>
      <c r="E13" s="293" t="s">
        <v>36</v>
      </c>
      <c r="F13" s="294">
        <v>2983</v>
      </c>
      <c r="G13" s="41"/>
      <c r="H13" s="47"/>
    </row>
    <row r="14" s="2" customFormat="1" ht="16.8" customHeight="1">
      <c r="A14" s="41"/>
      <c r="B14" s="47"/>
      <c r="C14" s="291" t="s">
        <v>2842</v>
      </c>
      <c r="D14" s="292" t="s">
        <v>82</v>
      </c>
      <c r="E14" s="293" t="s">
        <v>36</v>
      </c>
      <c r="F14" s="294">
        <v>650.45000000000005</v>
      </c>
      <c r="G14" s="41"/>
      <c r="H14" s="47"/>
    </row>
    <row r="15" s="2" customFormat="1" ht="16.8" customHeight="1">
      <c r="A15" s="41"/>
      <c r="B15" s="47"/>
      <c r="C15" s="291" t="s">
        <v>2843</v>
      </c>
      <c r="D15" s="292" t="s">
        <v>2844</v>
      </c>
      <c r="E15" s="293" t="s">
        <v>36</v>
      </c>
      <c r="F15" s="294">
        <v>651.01999999999998</v>
      </c>
      <c r="G15" s="41"/>
      <c r="H15" s="47"/>
    </row>
    <row r="16" s="2" customFormat="1" ht="26.4" customHeight="1">
      <c r="A16" s="41"/>
      <c r="B16" s="47"/>
      <c r="C16" s="290" t="s">
        <v>2845</v>
      </c>
      <c r="D16" s="290" t="s">
        <v>99</v>
      </c>
      <c r="E16" s="41"/>
      <c r="F16" s="41"/>
      <c r="G16" s="41"/>
      <c r="H16" s="47"/>
    </row>
    <row r="17" s="2" customFormat="1" ht="16.8" customHeight="1">
      <c r="A17" s="41"/>
      <c r="B17" s="47"/>
      <c r="C17" s="291" t="s">
        <v>2841</v>
      </c>
      <c r="D17" s="292" t="s">
        <v>2841</v>
      </c>
      <c r="E17" s="293" t="s">
        <v>36</v>
      </c>
      <c r="F17" s="294">
        <v>1932</v>
      </c>
      <c r="G17" s="41"/>
      <c r="H17" s="47"/>
    </row>
    <row r="18" s="2" customFormat="1" ht="26.4" customHeight="1">
      <c r="A18" s="41"/>
      <c r="B18" s="47"/>
      <c r="C18" s="290" t="s">
        <v>2846</v>
      </c>
      <c r="D18" s="290" t="s">
        <v>102</v>
      </c>
      <c r="E18" s="41"/>
      <c r="F18" s="41"/>
      <c r="G18" s="41"/>
      <c r="H18" s="47"/>
    </row>
    <row r="19" s="2" customFormat="1" ht="16.8" customHeight="1">
      <c r="A19" s="41"/>
      <c r="B19" s="47"/>
      <c r="C19" s="291" t="s">
        <v>2847</v>
      </c>
      <c r="D19" s="292" t="s">
        <v>2847</v>
      </c>
      <c r="E19" s="293" t="s">
        <v>36</v>
      </c>
      <c r="F19" s="294">
        <v>25</v>
      </c>
      <c r="G19" s="41"/>
      <c r="H19" s="47"/>
    </row>
    <row r="20" s="2" customFormat="1" ht="16.8" customHeight="1">
      <c r="A20" s="41"/>
      <c r="B20" s="47"/>
      <c r="C20" s="295" t="s">
        <v>2847</v>
      </c>
      <c r="D20" s="295" t="s">
        <v>383</v>
      </c>
      <c r="E20" s="19" t="s">
        <v>36</v>
      </c>
      <c r="F20" s="296">
        <v>25</v>
      </c>
      <c r="G20" s="41"/>
      <c r="H20" s="47"/>
    </row>
    <row r="21" s="2" customFormat="1" ht="26.4" customHeight="1">
      <c r="A21" s="41"/>
      <c r="B21" s="47"/>
      <c r="C21" s="290" t="s">
        <v>2848</v>
      </c>
      <c r="D21" s="290" t="s">
        <v>105</v>
      </c>
      <c r="E21" s="41"/>
      <c r="F21" s="41"/>
      <c r="G21" s="41"/>
      <c r="H21" s="47"/>
    </row>
    <row r="22" s="2" customFormat="1" ht="16.8" customHeight="1">
      <c r="A22" s="41"/>
      <c r="B22" s="47"/>
      <c r="C22" s="291" t="s">
        <v>2849</v>
      </c>
      <c r="D22" s="292" t="s">
        <v>2849</v>
      </c>
      <c r="E22" s="293" t="s">
        <v>36</v>
      </c>
      <c r="F22" s="294">
        <v>36.299999999999997</v>
      </c>
      <c r="G22" s="41"/>
      <c r="H22" s="47"/>
    </row>
    <row r="23" s="2" customFormat="1" ht="7.44" customHeight="1">
      <c r="A23" s="41"/>
      <c r="B23" s="159"/>
      <c r="C23" s="160"/>
      <c r="D23" s="160"/>
      <c r="E23" s="160"/>
      <c r="F23" s="160"/>
      <c r="G23" s="160"/>
      <c r="H23" s="47"/>
    </row>
    <row r="24" s="2" customFormat="1">
      <c r="A24" s="41"/>
      <c r="B24" s="41"/>
      <c r="C24" s="41"/>
      <c r="D24" s="41"/>
      <c r="E24" s="41"/>
      <c r="F24" s="41"/>
      <c r="G24" s="41"/>
      <c r="H24" s="41"/>
    </row>
  </sheetData>
  <sheetProtection sheet="1" formatColumns="0" formatRows="0" objects="1" scenarios="1" spinCount="100000" saltValue="+zGkeMMOiXWQDAswI/aY1A4G2uOdkJ9Va6tqJiHgu6/XfXaA4VZlEbj45VU6bc75gR5o9RdDu/tbhj2v8HhBgA==" hashValue="+bF3FobJx8rDMDCpc1mo9hzwGbqTVs17Ke0z6Rxo9xlDxgJrsvy+8VvB5J6bzdLSOiumkDcg/Eppc4OhMNPWtg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 n</dc:creator>
  <cp:lastModifiedBy>j n</cp:lastModifiedBy>
  <dcterms:created xsi:type="dcterms:W3CDTF">2024-05-07T11:21:51Z</dcterms:created>
  <dcterms:modified xsi:type="dcterms:W3CDTF">2024-05-07T11:21:59Z</dcterms:modified>
</cp:coreProperties>
</file>